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nsas-my.sharepoint.com/personal/e388c645_home_ku_edu/Documents/Teaching/Teaching Tutorials and Resources/Standards-Based Grading Resources/"/>
    </mc:Choice>
  </mc:AlternateContent>
  <xr:revisionPtr revIDLastSave="1949" documentId="8_{67707F77-B0EB-634F-B904-8030EE9CCB27}" xr6:coauthVersionLast="47" xr6:coauthVersionMax="47" xr10:uidLastSave="{BBBEA651-184C-5140-BE60-F5F199B4A066}"/>
  <bookViews>
    <workbookView xWindow="0" yWindow="660" windowWidth="30240" windowHeight="18980" xr2:uid="{F9E8899F-C111-A949-A3DA-32500E59A954}"/>
  </bookViews>
  <sheets>
    <sheet name="Track Your Grade" sheetId="1" r:id="rId1"/>
  </sheets>
  <definedNames>
    <definedName name="_xlnm.Print_Area" localSheetId="0">'Track Your Grade'!$A$3:$AA$68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K7" i="1"/>
  <c r="J7" i="1"/>
  <c r="K24" i="1"/>
  <c r="C21" i="1"/>
  <c r="C20" i="1"/>
  <c r="C19" i="1"/>
  <c r="K19" i="1" s="1"/>
  <c r="C18" i="1"/>
  <c r="K18" i="1" s="1"/>
  <c r="F31" i="1"/>
  <c r="J18" i="1"/>
  <c r="J19" i="1"/>
  <c r="J20" i="1"/>
  <c r="J21" i="1"/>
  <c r="C8" i="1"/>
  <c r="C9" i="1"/>
  <c r="C10" i="1"/>
  <c r="C11" i="1"/>
  <c r="C12" i="1"/>
  <c r="C13" i="1"/>
  <c r="C14" i="1"/>
  <c r="L14" i="1" s="1"/>
  <c r="C15" i="1"/>
  <c r="K15" i="1" s="1"/>
  <c r="C16" i="1"/>
  <c r="K16" i="1" s="1"/>
  <c r="C17" i="1"/>
  <c r="C7" i="1"/>
  <c r="Z13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13" i="1"/>
  <c r="P9" i="1"/>
  <c r="J8" i="1"/>
  <c r="J9" i="1"/>
  <c r="J10" i="1"/>
  <c r="J11" i="1"/>
  <c r="J12" i="1"/>
  <c r="J13" i="1"/>
  <c r="J14" i="1"/>
  <c r="J15" i="1"/>
  <c r="J16" i="1"/>
  <c r="J17" i="1"/>
  <c r="L8" i="1"/>
  <c r="W6" i="1"/>
  <c r="W7" i="1" s="1"/>
  <c r="W9" i="1"/>
  <c r="W10" i="1" s="1"/>
  <c r="K21" i="1" l="1"/>
  <c r="Z11" i="1"/>
  <c r="S11" i="1"/>
  <c r="L9" i="1"/>
  <c r="Z7" i="1"/>
  <c r="L17" i="1"/>
  <c r="L10" i="1"/>
  <c r="L13" i="1"/>
  <c r="L11" i="1"/>
  <c r="K8" i="1"/>
  <c r="K20" i="1"/>
  <c r="K11" i="1"/>
  <c r="K23" i="1"/>
  <c r="K17" i="1"/>
  <c r="K9" i="1"/>
  <c r="K10" i="1"/>
  <c r="L16" i="1"/>
  <c r="L12" i="1"/>
  <c r="L15" i="1"/>
  <c r="K14" i="1"/>
  <c r="K13" i="1"/>
  <c r="K12" i="1"/>
  <c r="P10" i="1"/>
  <c r="P6" i="1"/>
  <c r="G27" i="1" l="1"/>
  <c r="F27" i="1"/>
  <c r="P7" i="1"/>
  <c r="S7" i="1"/>
  <c r="F29" i="1" l="1"/>
</calcChain>
</file>

<file path=xl/sharedStrings.xml><?xml version="1.0" encoding="utf-8"?>
<sst xmlns="http://schemas.openxmlformats.org/spreadsheetml/2006/main" count="128" uniqueCount="115">
  <si>
    <t>LO1</t>
  </si>
  <si>
    <t>LO2</t>
  </si>
  <si>
    <t>LO3</t>
  </si>
  <si>
    <t>LO4</t>
  </si>
  <si>
    <t>LO5</t>
  </si>
  <si>
    <t>LO6</t>
  </si>
  <si>
    <t>LO7</t>
  </si>
  <si>
    <t>LO8</t>
  </si>
  <si>
    <t>LO9</t>
  </si>
  <si>
    <t>Achieved</t>
  </si>
  <si>
    <t>Not Yet</t>
  </si>
  <si>
    <t>LO10</t>
  </si>
  <si>
    <t>LO11</t>
  </si>
  <si>
    <t>LO12</t>
  </si>
  <si>
    <t>LO13</t>
  </si>
  <si>
    <t>LO14</t>
  </si>
  <si>
    <t>LO15</t>
  </si>
  <si>
    <t>Total Points Planned</t>
  </si>
  <si>
    <t>Problem 1</t>
  </si>
  <si>
    <t>Problem 2</t>
  </si>
  <si>
    <t>Problem 3</t>
  </si>
  <si>
    <t>Problem 4</t>
  </si>
  <si>
    <t>Learning Objectives 1–15</t>
  </si>
  <si>
    <t>Learning Objective 16</t>
  </si>
  <si>
    <t>Homework 1</t>
  </si>
  <si>
    <t>Homework 2</t>
  </si>
  <si>
    <t>Homework 3</t>
  </si>
  <si>
    <t>Homework 4</t>
  </si>
  <si>
    <t>Homework 5</t>
  </si>
  <si>
    <t>Homework 6</t>
  </si>
  <si>
    <t>Homework 7</t>
  </si>
  <si>
    <t>Homework 8</t>
  </si>
  <si>
    <t>Lecture 1</t>
  </si>
  <si>
    <t>Lecture 2</t>
  </si>
  <si>
    <t>Lecture 3</t>
  </si>
  <si>
    <t>Lecture 4</t>
  </si>
  <si>
    <t>Lecture 5</t>
  </si>
  <si>
    <t>Lecture 6</t>
  </si>
  <si>
    <t>Lecture 7</t>
  </si>
  <si>
    <t>Lecture 8</t>
  </si>
  <si>
    <t>Lecture 9</t>
  </si>
  <si>
    <t>Lecture 10</t>
  </si>
  <si>
    <t>Lecture 11</t>
  </si>
  <si>
    <t>Lecture 12</t>
  </si>
  <si>
    <t>Lecture 13</t>
  </si>
  <si>
    <t>Lecture 14</t>
  </si>
  <si>
    <t>Lecture 15</t>
  </si>
  <si>
    <t>Lecture 16</t>
  </si>
  <si>
    <t>Lecture 17</t>
  </si>
  <si>
    <t>Lecture 18</t>
  </si>
  <si>
    <t>Lecture 19</t>
  </si>
  <si>
    <t>Lecture 20</t>
  </si>
  <si>
    <t>Lecture 21</t>
  </si>
  <si>
    <t>Lecture 22</t>
  </si>
  <si>
    <t>Lecture 23</t>
  </si>
  <si>
    <t>Lecture 24</t>
  </si>
  <si>
    <t>Lecture 25</t>
  </si>
  <si>
    <t>Lecture 26</t>
  </si>
  <si>
    <t>Lecture 27</t>
  </si>
  <si>
    <t>Lecture 28</t>
  </si>
  <si>
    <t>Lecture 29</t>
  </si>
  <si>
    <t>Lecture 30</t>
  </si>
  <si>
    <t>Lecture 31</t>
  </si>
  <si>
    <t>Lecture 32</t>
  </si>
  <si>
    <t>Lecture 33</t>
  </si>
  <si>
    <t>Lecture 34</t>
  </si>
  <si>
    <t>Lecture 35</t>
  </si>
  <si>
    <t>Lecture 36</t>
  </si>
  <si>
    <t>Lecture 37</t>
  </si>
  <si>
    <t>Lecture 38</t>
  </si>
  <si>
    <t>Lecture 39</t>
  </si>
  <si>
    <t>Lecture 40</t>
  </si>
  <si>
    <t>Lecture 41</t>
  </si>
  <si>
    <t>Lecture 42</t>
  </si>
  <si>
    <t>Goal Setting 1</t>
  </si>
  <si>
    <t>Goal Setting 2</t>
  </si>
  <si>
    <t>Goal Setting 3</t>
  </si>
  <si>
    <t>Student Survey of Teaching</t>
  </si>
  <si>
    <t>Possible Points</t>
  </si>
  <si>
    <t>Your Points</t>
  </si>
  <si>
    <t>Your Total Points to Date</t>
  </si>
  <si>
    <t>Your Point Percentage to Date</t>
  </si>
  <si>
    <t>Learning Objective 17</t>
  </si>
  <si>
    <t>Discussion 0 Attendance</t>
  </si>
  <si>
    <t>Discussion 1 Attendance</t>
  </si>
  <si>
    <t>Discussion 2 Attendance</t>
  </si>
  <si>
    <t>Discussion 3 Attendance</t>
  </si>
  <si>
    <t>Discussion 4 Attendance</t>
  </si>
  <si>
    <t>Discussion 5 Attendance</t>
  </si>
  <si>
    <t>Discussion 6 Attendance</t>
  </si>
  <si>
    <t>Discussion 7 Attendance</t>
  </si>
  <si>
    <t>Discussion 8 Attendance</t>
  </si>
  <si>
    <t>Discussion 1 Assignment</t>
  </si>
  <si>
    <t>Discussion 2 Assignment</t>
  </si>
  <si>
    <t>Discussion 3 Assignment</t>
  </si>
  <si>
    <t>Discussion 4 Assignment</t>
  </si>
  <si>
    <t>Discussion 5 Assignment</t>
  </si>
  <si>
    <t>Discussion 6 Assignment</t>
  </si>
  <si>
    <t>Discussion 7 Assignment</t>
  </si>
  <si>
    <t>Peer Evaluation 1</t>
  </si>
  <si>
    <t>Peer Evaluation 2</t>
  </si>
  <si>
    <t>Peer Evaluation 3</t>
  </si>
  <si>
    <t>Min. Points to Achieve LO16 (85%)</t>
  </si>
  <si>
    <t>Min. Points to Achieve LO17 (85%)</t>
  </si>
  <si>
    <t>You are on track to receive an</t>
  </si>
  <si>
    <t>Remaining Attemps</t>
  </si>
  <si>
    <t>1 More - Missed?</t>
  </si>
  <si>
    <t>2 More - Missed?</t>
  </si>
  <si>
    <t># Missed LO:</t>
  </si>
  <si>
    <t>LO16 and LO17:</t>
  </si>
  <si>
    <t>You are on track to master</t>
  </si>
  <si>
    <t>learning objectives</t>
  </si>
  <si>
    <t xml:space="preserve">You are on track to master 
LO16 and LO17 </t>
  </si>
  <si>
    <t>Missed Points</t>
  </si>
  <si>
    <t>Total points you can miss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</si>
</sst>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2"/>
      <color theme="1"/>
      <name val="Aptos Narrow"/>
      <scheme val="minor"/>
    </font>
    <font>
      <sz val="16"/>
      <color theme="1"/>
      <name val="Aptos Narrow"/>
      <family val="2"/>
      <scheme val="minor"/>
    </font>
    <font>
      <b/>
      <sz val="24"/>
      <color theme="1"/>
      <name val="Aptos Narrow"/>
      <scheme val="minor"/>
    </font>
    <font>
      <b/>
      <sz val="18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9EDFD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7" fillId="3" borderId="0" xfId="0" applyFont="1" applyFill="1" applyAlignment="1">
      <alignment horizontal="right" vertical="center"/>
    </xf>
    <xf numFmtId="0" fontId="7" fillId="3" borderId="0" xfId="0" quotePrefix="1" applyFont="1" applyFill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/>
    </xf>
    <xf numFmtId="9" fontId="0" fillId="0" borderId="1" xfId="1" applyFont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5" xfId="0" applyFill="1" applyBorder="1"/>
    <xf numFmtId="0" fontId="4" fillId="3" borderId="6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5" xfId="0" applyFill="1" applyBorder="1"/>
    <xf numFmtId="0" fontId="4" fillId="2" borderId="6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4" borderId="5" xfId="0" applyFill="1" applyBorder="1"/>
    <xf numFmtId="0" fontId="4" fillId="4" borderId="6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/>
    <xf numFmtId="0" fontId="0" fillId="0" borderId="13" xfId="0" applyBorder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  <xf numFmtId="1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0" fillId="5" borderId="1" xfId="0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13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3BDC4"/>
        </patternFill>
      </fill>
    </dxf>
    <dxf>
      <fill>
        <patternFill>
          <bgColor theme="9" tint="0.79998168889431442"/>
        </patternFill>
      </fill>
    </dxf>
    <dxf>
      <fill>
        <patternFill>
          <bgColor rgb="FFF3BDC4"/>
        </patternFill>
      </fill>
    </dxf>
    <dxf>
      <font>
        <color rgb="FFA36009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rgb="FFFFEB9C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3BDC4"/>
      <color rgb="FFF9EDFD"/>
      <color rgb="FFFFBFFF"/>
      <color rgb="FFFFEB9C"/>
      <color rgb="FFA36009"/>
      <color rgb="FFA411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E429-0AB2-8044-8BBA-E42C89EEC005}">
  <sheetPr>
    <pageSetUpPr fitToPage="1"/>
  </sheetPr>
  <dimension ref="B1:AJ67"/>
  <sheetViews>
    <sheetView showGridLines="0" tabSelected="1" topLeftCell="A3" zoomScale="140" zoomScaleNormal="140" workbookViewId="0">
      <selection activeCell="G15" sqref="G15"/>
    </sheetView>
  </sheetViews>
  <sheetFormatPr baseColWidth="10" defaultColWidth="11" defaultRowHeight="16" x14ac:dyDescent="0.2"/>
  <cols>
    <col min="1" max="1" width="2.6640625" customWidth="1"/>
    <col min="2" max="2" width="1.83203125" customWidth="1"/>
    <col min="3" max="3" width="9.1640625" customWidth="1"/>
    <col min="4" max="4" width="7.5" customWidth="1"/>
    <col min="5" max="5" width="10.5" customWidth="1"/>
    <col min="6" max="7" width="9.5" bestFit="1" customWidth="1"/>
    <col min="8" max="8" width="10.1640625" customWidth="1"/>
    <col min="9" max="9" width="1.5" customWidth="1"/>
    <col min="10" max="10" width="13.83203125" hidden="1" customWidth="1"/>
    <col min="11" max="12" width="12.1640625" style="7" hidden="1" customWidth="1"/>
    <col min="13" max="13" width="2.6640625" customWidth="1"/>
    <col min="14" max="14" width="1.6640625" customWidth="1"/>
    <col min="15" max="15" width="29.5" bestFit="1" customWidth="1"/>
    <col min="16" max="16" width="8" customWidth="1"/>
    <col min="17" max="17" width="6.5" bestFit="1" customWidth="1"/>
    <col min="18" max="18" width="1.6640625" customWidth="1"/>
    <col min="19" max="19" width="15.33203125" hidden="1" customWidth="1"/>
    <col min="20" max="21" width="1.6640625" customWidth="1"/>
    <col min="22" max="22" width="29.5" bestFit="1" customWidth="1"/>
    <col min="23" max="23" width="8.33203125" bestFit="1" customWidth="1"/>
    <col min="24" max="24" width="6.5" bestFit="1" customWidth="1"/>
    <col min="25" max="25" width="1.6640625" customWidth="1"/>
    <col min="26" max="26" width="15.33203125" hidden="1" customWidth="1"/>
    <col min="27" max="27" width="2.1640625" customWidth="1"/>
    <col min="28" max="31" width="8.5" customWidth="1"/>
    <col min="32" max="32" width="2.83203125" customWidth="1"/>
    <col min="33" max="33" width="10.33203125" style="7" customWidth="1"/>
    <col min="34" max="34" width="10.33203125" style="7" bestFit="1" customWidth="1"/>
    <col min="35" max="36" width="5.33203125" style="7" customWidth="1"/>
  </cols>
  <sheetData>
    <row r="1" spans="2:34" hidden="1" x14ac:dyDescent="0.2">
      <c r="H1" t="s">
        <v>9</v>
      </c>
    </row>
    <row r="2" spans="2:34" hidden="1" x14ac:dyDescent="0.2">
      <c r="H2" t="s">
        <v>10</v>
      </c>
    </row>
    <row r="3" spans="2:34" ht="9" customHeight="1" x14ac:dyDescent="0.2">
      <c r="AG3"/>
      <c r="AH3"/>
    </row>
    <row r="4" spans="2:34" ht="19" x14ac:dyDescent="0.25">
      <c r="B4" s="8"/>
      <c r="C4" s="9" t="s">
        <v>22</v>
      </c>
      <c r="D4" s="10"/>
      <c r="E4" s="10"/>
      <c r="F4" s="10"/>
      <c r="G4" s="10"/>
      <c r="H4" s="10"/>
      <c r="I4" s="11"/>
      <c r="N4" s="12"/>
      <c r="O4" s="13" t="s">
        <v>23</v>
      </c>
      <c r="P4" s="14"/>
      <c r="Q4" s="14"/>
      <c r="R4" s="15"/>
      <c r="U4" s="16"/>
      <c r="V4" s="17" t="s">
        <v>82</v>
      </c>
      <c r="W4" s="18"/>
      <c r="X4" s="18"/>
      <c r="Y4" s="19"/>
      <c r="AG4"/>
      <c r="AH4"/>
    </row>
    <row r="5" spans="2:34" x14ac:dyDescent="0.2">
      <c r="B5" s="20"/>
      <c r="I5" s="21"/>
      <c r="N5" s="20"/>
      <c r="R5" s="21"/>
      <c r="U5" s="20"/>
      <c r="Y5" s="21"/>
    </row>
    <row r="6" spans="2:34" x14ac:dyDescent="0.2">
      <c r="B6" s="20"/>
      <c r="E6" s="22" t="s">
        <v>18</v>
      </c>
      <c r="F6" s="22" t="s">
        <v>19</v>
      </c>
      <c r="G6" s="22" t="s">
        <v>20</v>
      </c>
      <c r="H6" s="22" t="s">
        <v>21</v>
      </c>
      <c r="I6" s="23"/>
      <c r="J6" s="24" t="s">
        <v>105</v>
      </c>
      <c r="K6" s="25" t="s">
        <v>106</v>
      </c>
      <c r="L6" s="25" t="s">
        <v>107</v>
      </c>
      <c r="N6" s="20"/>
      <c r="O6" s="22" t="s">
        <v>17</v>
      </c>
      <c r="P6" s="6">
        <f>SUM(P13:P66)</f>
        <v>94</v>
      </c>
      <c r="R6" s="21"/>
      <c r="S6" s="24" t="s">
        <v>114</v>
      </c>
      <c r="U6" s="20"/>
      <c r="V6" s="22" t="s">
        <v>17</v>
      </c>
      <c r="W6" s="6">
        <f>SUM(W13:W31)</f>
        <v>40</v>
      </c>
      <c r="Y6" s="21"/>
      <c r="Z6" s="24" t="s">
        <v>114</v>
      </c>
    </row>
    <row r="7" spans="2:34" x14ac:dyDescent="0.2">
      <c r="B7" s="20"/>
      <c r="C7" s="26" t="str">
        <f>IF(COUNTIF(E7:H7,"Achieved")&gt;=2,"Mastered",
   IF(COUNTIF(E7:H7,"Achieved")=1,"1 More",
      "2 More"))</f>
        <v>Mastered</v>
      </c>
      <c r="D7" s="27" t="s">
        <v>0</v>
      </c>
      <c r="E7" s="3" t="s">
        <v>9</v>
      </c>
      <c r="F7" s="3" t="s">
        <v>9</v>
      </c>
      <c r="G7" s="3"/>
      <c r="H7" s="3"/>
      <c r="I7" s="21"/>
      <c r="J7" s="7">
        <f>COUNTIF(E7:H7,"")</f>
        <v>2</v>
      </c>
      <c r="K7" s="7">
        <f>IF($C7="1 More",IF($J7&gt;=1,0,1),0)</f>
        <v>0</v>
      </c>
      <c r="L7" s="7">
        <f>IF($C7="2 More",IF($J7&gt;=2,0,1),0)</f>
        <v>0</v>
      </c>
      <c r="N7" s="20"/>
      <c r="O7" s="22" t="s">
        <v>102</v>
      </c>
      <c r="P7" s="4">
        <f>P6*0.85</f>
        <v>79.899999999999991</v>
      </c>
      <c r="R7" s="21"/>
      <c r="S7" s="28">
        <f>P6-P7</f>
        <v>14.100000000000009</v>
      </c>
      <c r="U7" s="20"/>
      <c r="V7" s="22" t="s">
        <v>103</v>
      </c>
      <c r="W7" s="4">
        <f>W6*0.85</f>
        <v>34</v>
      </c>
      <c r="Y7" s="21"/>
      <c r="Z7" s="28">
        <f>W6-W7</f>
        <v>6</v>
      </c>
    </row>
    <row r="8" spans="2:34" x14ac:dyDescent="0.2">
      <c r="B8" s="20"/>
      <c r="C8" s="26" t="str">
        <f t="shared" ref="C8:C17" si="0">IF(COUNTIF(E8:H8,"Achieved")&gt;=2,"Mastered",
   IF(COUNTIF(E8:H8,"Achieved")=1,"1 More",
      "2 More"))</f>
        <v>Mastered</v>
      </c>
      <c r="D8" s="27" t="s">
        <v>1</v>
      </c>
      <c r="E8" s="3" t="s">
        <v>9</v>
      </c>
      <c r="F8" s="3" t="s">
        <v>10</v>
      </c>
      <c r="G8" s="3" t="s">
        <v>9</v>
      </c>
      <c r="H8" s="3"/>
      <c r="I8" s="21"/>
      <c r="J8" s="7">
        <f t="shared" ref="J8:J11" si="1">COUNTIF(E8:H8,"")</f>
        <v>1</v>
      </c>
      <c r="K8" s="7">
        <f t="shared" ref="K8:K21" si="2">IF($C8="1 More",IF($J8&gt;=1,0,1),0)</f>
        <v>0</v>
      </c>
      <c r="L8" s="7">
        <f t="shared" ref="L8:L17" si="3">IF($C8="2 More",IF($J8&gt;=2,0,1),0)</f>
        <v>0</v>
      </c>
      <c r="N8" s="20"/>
      <c r="O8" s="29"/>
      <c r="P8" s="30"/>
      <c r="R8" s="21"/>
      <c r="U8" s="20"/>
      <c r="V8" s="29"/>
      <c r="W8" s="30"/>
      <c r="Y8" s="21"/>
    </row>
    <row r="9" spans="2:34" x14ac:dyDescent="0.2">
      <c r="B9" s="20"/>
      <c r="C9" s="26" t="str">
        <f t="shared" si="0"/>
        <v>2 More</v>
      </c>
      <c r="D9" s="27" t="s">
        <v>2</v>
      </c>
      <c r="E9" s="3" t="s">
        <v>10</v>
      </c>
      <c r="F9" s="3"/>
      <c r="G9" s="3"/>
      <c r="H9" s="3"/>
      <c r="I9" s="21"/>
      <c r="J9" s="7">
        <f t="shared" si="1"/>
        <v>3</v>
      </c>
      <c r="K9" s="7">
        <f t="shared" si="2"/>
        <v>0</v>
      </c>
      <c r="L9" s="7">
        <f t="shared" si="3"/>
        <v>0</v>
      </c>
      <c r="N9" s="20"/>
      <c r="O9" s="22" t="s">
        <v>80</v>
      </c>
      <c r="P9" s="4">
        <f>SUM(Q13:Q66)</f>
        <v>38</v>
      </c>
      <c r="R9" s="21"/>
      <c r="U9" s="20"/>
      <c r="V9" s="22" t="s">
        <v>80</v>
      </c>
      <c r="W9" s="4">
        <f>SUM(X13:X66)</f>
        <v>15</v>
      </c>
      <c r="Y9" s="21"/>
    </row>
    <row r="10" spans="2:34" x14ac:dyDescent="0.2">
      <c r="B10" s="20"/>
      <c r="C10" s="26" t="str">
        <f t="shared" si="0"/>
        <v>2 More</v>
      </c>
      <c r="D10" s="27" t="s">
        <v>3</v>
      </c>
      <c r="E10" s="3"/>
      <c r="F10" s="3"/>
      <c r="G10" s="3"/>
      <c r="H10" s="3"/>
      <c r="I10" s="21"/>
      <c r="J10" s="7">
        <f t="shared" si="1"/>
        <v>4</v>
      </c>
      <c r="K10" s="7">
        <f t="shared" si="2"/>
        <v>0</v>
      </c>
      <c r="L10" s="7">
        <f t="shared" si="3"/>
        <v>0</v>
      </c>
      <c r="N10" s="20"/>
      <c r="O10" s="22" t="s">
        <v>81</v>
      </c>
      <c r="P10" s="5">
        <f>P9/SUMIF(Q13:Q66,"&lt;&gt;",P13:P66)</f>
        <v>0.86363636363636365</v>
      </c>
      <c r="R10" s="21"/>
      <c r="U10" s="20"/>
      <c r="V10" s="22" t="s">
        <v>81</v>
      </c>
      <c r="W10" s="5">
        <f>W9/SUMIF(X13:X66,"&lt;&gt;",W13:W66)</f>
        <v>0.88235294117647056</v>
      </c>
      <c r="Y10" s="21"/>
    </row>
    <row r="11" spans="2:34" x14ac:dyDescent="0.2">
      <c r="B11" s="20"/>
      <c r="C11" s="26" t="str">
        <f t="shared" si="0"/>
        <v>2 More</v>
      </c>
      <c r="D11" s="27" t="s">
        <v>4</v>
      </c>
      <c r="E11" s="3"/>
      <c r="F11" s="3"/>
      <c r="G11" s="3"/>
      <c r="H11" s="3"/>
      <c r="I11" s="21"/>
      <c r="J11" s="7">
        <f t="shared" si="1"/>
        <v>4</v>
      </c>
      <c r="K11" s="7">
        <f t="shared" si="2"/>
        <v>0</v>
      </c>
      <c r="L11" s="7">
        <f t="shared" si="3"/>
        <v>0</v>
      </c>
      <c r="N11" s="20"/>
      <c r="R11" s="21"/>
      <c r="S11" s="7">
        <f>SUM(S13:S66)</f>
        <v>6</v>
      </c>
      <c r="U11" s="20"/>
      <c r="Y11" s="21"/>
      <c r="Z11" s="7">
        <f>SUM(Z13:Z31)</f>
        <v>2</v>
      </c>
    </row>
    <row r="12" spans="2:34" x14ac:dyDescent="0.2">
      <c r="B12" s="20"/>
      <c r="C12" s="26" t="str">
        <f t="shared" si="0"/>
        <v>2 More</v>
      </c>
      <c r="D12" s="27" t="s">
        <v>5</v>
      </c>
      <c r="E12" s="3"/>
      <c r="F12" s="3"/>
      <c r="G12" s="3"/>
      <c r="H12" s="3"/>
      <c r="I12" s="21"/>
      <c r="J12" s="7">
        <f t="shared" ref="J12:J17" si="4">COUNTIF(F12:H12,"")</f>
        <v>3</v>
      </c>
      <c r="K12" s="7">
        <f t="shared" si="2"/>
        <v>0</v>
      </c>
      <c r="L12" s="7">
        <f t="shared" si="3"/>
        <v>0</v>
      </c>
      <c r="N12" s="20"/>
      <c r="P12" s="31" t="s">
        <v>78</v>
      </c>
      <c r="Q12" s="31" t="s">
        <v>79</v>
      </c>
      <c r="R12" s="21"/>
      <c r="S12" s="32" t="s">
        <v>113</v>
      </c>
      <c r="U12" s="20"/>
      <c r="W12" s="31" t="s">
        <v>78</v>
      </c>
      <c r="X12" s="31" t="s">
        <v>79</v>
      </c>
      <c r="Y12" s="21"/>
      <c r="Z12" s="32" t="s">
        <v>113</v>
      </c>
    </row>
    <row r="13" spans="2:34" x14ac:dyDescent="0.2">
      <c r="B13" s="20"/>
      <c r="C13" s="26" t="str">
        <f t="shared" si="0"/>
        <v>2 More</v>
      </c>
      <c r="D13" s="27" t="s">
        <v>6</v>
      </c>
      <c r="E13" s="3"/>
      <c r="F13" s="3"/>
      <c r="G13" s="3"/>
      <c r="H13" s="3"/>
      <c r="I13" s="21"/>
      <c r="J13" s="7">
        <f t="shared" si="4"/>
        <v>3</v>
      </c>
      <c r="K13" s="7">
        <f t="shared" si="2"/>
        <v>0</v>
      </c>
      <c r="L13" s="7">
        <f t="shared" si="3"/>
        <v>0</v>
      </c>
      <c r="N13" s="20"/>
      <c r="O13" s="33" t="s">
        <v>24</v>
      </c>
      <c r="P13" s="26">
        <v>6</v>
      </c>
      <c r="Q13" s="3">
        <v>5</v>
      </c>
      <c r="R13" s="21"/>
      <c r="S13" s="7">
        <f>IF(Q13&lt;&gt;"", P13-Q13,"")</f>
        <v>1</v>
      </c>
      <c r="U13" s="20"/>
      <c r="V13" s="33" t="s">
        <v>83</v>
      </c>
      <c r="W13" s="26">
        <v>1</v>
      </c>
      <c r="X13" s="3">
        <v>1</v>
      </c>
      <c r="Y13" s="21"/>
      <c r="Z13" s="7">
        <f>IF(X13&lt;&gt;"", W13-X13,"")</f>
        <v>0</v>
      </c>
    </row>
    <row r="14" spans="2:34" x14ac:dyDescent="0.2">
      <c r="B14" s="20"/>
      <c r="C14" s="26" t="str">
        <f t="shared" si="0"/>
        <v>2 More</v>
      </c>
      <c r="D14" s="27" t="s">
        <v>7</v>
      </c>
      <c r="E14" s="3"/>
      <c r="F14" s="3"/>
      <c r="G14" s="3"/>
      <c r="H14" s="3"/>
      <c r="I14" s="21"/>
      <c r="J14" s="7">
        <f t="shared" si="4"/>
        <v>3</v>
      </c>
      <c r="K14" s="7">
        <f t="shared" si="2"/>
        <v>0</v>
      </c>
      <c r="L14" s="7">
        <f t="shared" si="3"/>
        <v>0</v>
      </c>
      <c r="N14" s="20"/>
      <c r="O14" s="33" t="s">
        <v>25</v>
      </c>
      <c r="P14" s="26">
        <v>6</v>
      </c>
      <c r="Q14" s="3">
        <v>6</v>
      </c>
      <c r="R14" s="21"/>
      <c r="S14" s="7">
        <f t="shared" ref="S14:S66" si="5">IF(Q14&lt;&gt;"", P14-Q14,"")</f>
        <v>0</v>
      </c>
      <c r="U14" s="20"/>
      <c r="V14" s="33" t="s">
        <v>84</v>
      </c>
      <c r="W14" s="26">
        <v>1</v>
      </c>
      <c r="X14" s="3">
        <v>1</v>
      </c>
      <c r="Y14" s="21"/>
      <c r="Z14" s="7">
        <f t="shared" ref="Z14:Z66" si="6">IF(X14&lt;&gt;"", W14-X14,"")</f>
        <v>0</v>
      </c>
    </row>
    <row r="15" spans="2:34" x14ac:dyDescent="0.2">
      <c r="B15" s="20"/>
      <c r="C15" s="26" t="str">
        <f t="shared" si="0"/>
        <v>2 More</v>
      </c>
      <c r="D15" s="27" t="s">
        <v>8</v>
      </c>
      <c r="E15" s="3"/>
      <c r="F15" s="3"/>
      <c r="G15" s="3"/>
      <c r="H15" s="3"/>
      <c r="I15" s="21"/>
      <c r="J15" s="7">
        <f t="shared" si="4"/>
        <v>3</v>
      </c>
      <c r="K15" s="7">
        <f t="shared" si="2"/>
        <v>0</v>
      </c>
      <c r="L15" s="7">
        <f t="shared" si="3"/>
        <v>0</v>
      </c>
      <c r="N15" s="20"/>
      <c r="O15" s="33" t="s">
        <v>26</v>
      </c>
      <c r="P15" s="26">
        <v>6</v>
      </c>
      <c r="Q15" s="3">
        <v>5</v>
      </c>
      <c r="R15" s="21"/>
      <c r="S15" s="7">
        <f t="shared" si="5"/>
        <v>1</v>
      </c>
      <c r="U15" s="20"/>
      <c r="V15" s="33" t="s">
        <v>85</v>
      </c>
      <c r="W15" s="26">
        <v>1</v>
      </c>
      <c r="X15" s="3">
        <v>0</v>
      </c>
      <c r="Y15" s="21"/>
      <c r="Z15" s="7">
        <f t="shared" si="6"/>
        <v>1</v>
      </c>
    </row>
    <row r="16" spans="2:34" x14ac:dyDescent="0.2">
      <c r="B16" s="20"/>
      <c r="C16" s="26" t="str">
        <f t="shared" si="0"/>
        <v>2 More</v>
      </c>
      <c r="D16" s="27" t="s">
        <v>11</v>
      </c>
      <c r="E16" s="3"/>
      <c r="F16" s="3"/>
      <c r="G16" s="3"/>
      <c r="H16" s="3"/>
      <c r="I16" s="21"/>
      <c r="J16" s="7">
        <f t="shared" si="4"/>
        <v>3</v>
      </c>
      <c r="K16" s="7">
        <f t="shared" si="2"/>
        <v>0</v>
      </c>
      <c r="L16" s="7">
        <f t="shared" si="3"/>
        <v>0</v>
      </c>
      <c r="N16" s="20"/>
      <c r="O16" s="33" t="s">
        <v>27</v>
      </c>
      <c r="P16" s="26">
        <v>6</v>
      </c>
      <c r="Q16" s="3">
        <v>5</v>
      </c>
      <c r="R16" s="21"/>
      <c r="S16" s="7">
        <f t="shared" si="5"/>
        <v>1</v>
      </c>
      <c r="U16" s="20"/>
      <c r="V16" s="33" t="s">
        <v>86</v>
      </c>
      <c r="W16" s="26">
        <v>1</v>
      </c>
      <c r="X16" s="3">
        <v>1</v>
      </c>
      <c r="Y16" s="21"/>
      <c r="Z16" s="7">
        <f t="shared" si="6"/>
        <v>0</v>
      </c>
    </row>
    <row r="17" spans="2:26" x14ac:dyDescent="0.2">
      <c r="B17" s="20"/>
      <c r="C17" s="26" t="str">
        <f t="shared" si="0"/>
        <v>2 More</v>
      </c>
      <c r="D17" s="27" t="s">
        <v>12</v>
      </c>
      <c r="E17" s="3"/>
      <c r="F17" s="3"/>
      <c r="G17" s="3"/>
      <c r="H17" s="3"/>
      <c r="I17" s="21"/>
      <c r="J17" s="7">
        <f t="shared" si="4"/>
        <v>3</v>
      </c>
      <c r="K17" s="7">
        <f t="shared" si="2"/>
        <v>0</v>
      </c>
      <c r="L17" s="7">
        <f t="shared" si="3"/>
        <v>0</v>
      </c>
      <c r="N17" s="20"/>
      <c r="O17" s="33" t="s">
        <v>28</v>
      </c>
      <c r="P17" s="26">
        <v>6</v>
      </c>
      <c r="Q17" s="3"/>
      <c r="R17" s="21"/>
      <c r="S17" s="7" t="str">
        <f t="shared" si="5"/>
        <v/>
      </c>
      <c r="U17" s="20"/>
      <c r="V17" s="33" t="s">
        <v>87</v>
      </c>
      <c r="W17" s="26">
        <v>1</v>
      </c>
      <c r="X17" s="3"/>
      <c r="Y17" s="21"/>
      <c r="Z17" s="7" t="str">
        <f t="shared" si="6"/>
        <v/>
      </c>
    </row>
    <row r="18" spans="2:26" x14ac:dyDescent="0.2">
      <c r="B18" s="20"/>
      <c r="C18" s="26" t="str">
        <f>IF(COUNTIF(E18:F18,"Achieved")&gt;=1,"Mastered",
"1 More")</f>
        <v>1 More</v>
      </c>
      <c r="D18" s="27" t="s">
        <v>13</v>
      </c>
      <c r="E18" s="3"/>
      <c r="F18" s="3"/>
      <c r="G18" s="42"/>
      <c r="H18" s="42"/>
      <c r="I18" s="21"/>
      <c r="J18" s="7">
        <f>COUNTIF(E18:F18,"")</f>
        <v>2</v>
      </c>
      <c r="K18" s="7">
        <f>IF($C18="1 More",IF($J18&gt;=1,0,1),0)</f>
        <v>0</v>
      </c>
      <c r="N18" s="20"/>
      <c r="O18" s="33" t="s">
        <v>29</v>
      </c>
      <c r="P18" s="26">
        <v>6</v>
      </c>
      <c r="Q18" s="3"/>
      <c r="R18" s="21"/>
      <c r="S18" s="7" t="str">
        <f t="shared" si="5"/>
        <v/>
      </c>
      <c r="U18" s="20"/>
      <c r="V18" s="33" t="s">
        <v>88</v>
      </c>
      <c r="W18" s="26">
        <v>1</v>
      </c>
      <c r="X18" s="3"/>
      <c r="Y18" s="21"/>
      <c r="Z18" s="7" t="str">
        <f t="shared" si="6"/>
        <v/>
      </c>
    </row>
    <row r="19" spans="2:26" x14ac:dyDescent="0.2">
      <c r="B19" s="20"/>
      <c r="C19" s="26" t="str">
        <f>IF(COUNTIF(E19:F19,"Achieved")&gt;=1,"Mastered",
"1 More")</f>
        <v>1 More</v>
      </c>
      <c r="D19" s="27" t="s">
        <v>14</v>
      </c>
      <c r="E19" s="3"/>
      <c r="F19" s="3"/>
      <c r="G19" s="42"/>
      <c r="H19" s="42"/>
      <c r="I19" s="21"/>
      <c r="J19" s="7">
        <f t="shared" ref="J19:J21" si="7">COUNTIF(E19:F19,"")</f>
        <v>2</v>
      </c>
      <c r="K19" s="7">
        <f>IF($C19="1 More",IF($J19&gt;=1,0,1),0)</f>
        <v>0</v>
      </c>
      <c r="N19" s="20"/>
      <c r="O19" s="33" t="s">
        <v>30</v>
      </c>
      <c r="P19" s="26">
        <v>6</v>
      </c>
      <c r="Q19" s="3"/>
      <c r="R19" s="21"/>
      <c r="S19" s="7" t="str">
        <f t="shared" si="5"/>
        <v/>
      </c>
      <c r="U19" s="20"/>
      <c r="V19" s="33" t="s">
        <v>89</v>
      </c>
      <c r="W19" s="26">
        <v>1</v>
      </c>
      <c r="X19" s="3"/>
      <c r="Y19" s="21"/>
      <c r="Z19" s="7" t="str">
        <f t="shared" si="6"/>
        <v/>
      </c>
    </row>
    <row r="20" spans="2:26" x14ac:dyDescent="0.2">
      <c r="B20" s="20"/>
      <c r="C20" s="26" t="str">
        <f>IF(COUNTIF(E20:F20,"Achieved")&gt;=1,"Mastered",
"1 More")</f>
        <v>1 More</v>
      </c>
      <c r="D20" s="27" t="s">
        <v>15</v>
      </c>
      <c r="E20" s="3"/>
      <c r="F20" s="3"/>
      <c r="G20" s="42"/>
      <c r="H20" s="42"/>
      <c r="I20" s="21"/>
      <c r="J20" s="7">
        <f t="shared" si="7"/>
        <v>2</v>
      </c>
      <c r="K20" s="7">
        <f t="shared" si="2"/>
        <v>0</v>
      </c>
      <c r="N20" s="20"/>
      <c r="O20" s="33" t="s">
        <v>31</v>
      </c>
      <c r="P20" s="26">
        <v>6</v>
      </c>
      <c r="Q20" s="3"/>
      <c r="R20" s="21"/>
      <c r="S20" s="7" t="str">
        <f t="shared" si="5"/>
        <v/>
      </c>
      <c r="U20" s="20"/>
      <c r="V20" s="33" t="s">
        <v>90</v>
      </c>
      <c r="W20" s="26">
        <v>1</v>
      </c>
      <c r="X20" s="3"/>
      <c r="Y20" s="21"/>
      <c r="Z20" s="7" t="str">
        <f t="shared" si="6"/>
        <v/>
      </c>
    </row>
    <row r="21" spans="2:26" x14ac:dyDescent="0.2">
      <c r="B21" s="20"/>
      <c r="C21" s="26" t="str">
        <f>IF(COUNTIF(E21:F21,"Achieved")&gt;=1,"Mastered",
"1 More")</f>
        <v>1 More</v>
      </c>
      <c r="D21" s="27" t="s">
        <v>16</v>
      </c>
      <c r="E21" s="3"/>
      <c r="F21" s="3"/>
      <c r="G21" s="42"/>
      <c r="H21" s="42"/>
      <c r="I21" s="21"/>
      <c r="J21" s="7">
        <f t="shared" si="7"/>
        <v>2</v>
      </c>
      <c r="K21" s="7">
        <f t="shared" si="2"/>
        <v>0</v>
      </c>
      <c r="N21" s="20"/>
      <c r="O21" s="33" t="s">
        <v>32</v>
      </c>
      <c r="P21" s="26">
        <v>1</v>
      </c>
      <c r="Q21" s="3">
        <v>1</v>
      </c>
      <c r="R21" s="21"/>
      <c r="S21" s="7">
        <f t="shared" si="5"/>
        <v>0</v>
      </c>
      <c r="U21" s="20"/>
      <c r="V21" s="33" t="s">
        <v>91</v>
      </c>
      <c r="W21" s="26">
        <v>1</v>
      </c>
      <c r="X21" s="3"/>
      <c r="Y21" s="21"/>
      <c r="Z21" s="7" t="str">
        <f t="shared" si="6"/>
        <v/>
      </c>
    </row>
    <row r="22" spans="2:26" x14ac:dyDescent="0.2">
      <c r="B22" s="34"/>
      <c r="C22" s="35"/>
      <c r="D22" s="35"/>
      <c r="E22" s="35"/>
      <c r="F22" s="35"/>
      <c r="G22" s="35"/>
      <c r="H22" s="35"/>
      <c r="I22" s="36"/>
      <c r="N22" s="20"/>
      <c r="O22" s="33" t="s">
        <v>33</v>
      </c>
      <c r="P22" s="26">
        <v>1</v>
      </c>
      <c r="Q22" s="3">
        <v>1</v>
      </c>
      <c r="R22" s="21"/>
      <c r="S22" s="7">
        <f t="shared" si="5"/>
        <v>0</v>
      </c>
      <c r="U22" s="20"/>
      <c r="V22" s="33" t="s">
        <v>92</v>
      </c>
      <c r="W22" s="26">
        <v>4</v>
      </c>
      <c r="X22" s="3">
        <v>4</v>
      </c>
      <c r="Y22" s="21"/>
      <c r="Z22" s="7">
        <f t="shared" si="6"/>
        <v>0</v>
      </c>
    </row>
    <row r="23" spans="2:26" x14ac:dyDescent="0.2">
      <c r="J23" s="29" t="s">
        <v>108</v>
      </c>
      <c r="K23" s="7">
        <f>SUM(K7:L21)</f>
        <v>0</v>
      </c>
      <c r="N23" s="20"/>
      <c r="O23" s="33" t="s">
        <v>34</v>
      </c>
      <c r="P23" s="26">
        <v>1</v>
      </c>
      <c r="Q23" s="3">
        <v>0</v>
      </c>
      <c r="R23" s="21"/>
      <c r="S23" s="7">
        <f t="shared" si="5"/>
        <v>1</v>
      </c>
      <c r="U23" s="20"/>
      <c r="V23" s="33" t="s">
        <v>93</v>
      </c>
      <c r="W23" s="26">
        <v>4</v>
      </c>
      <c r="X23" s="3">
        <v>3</v>
      </c>
      <c r="Y23" s="21"/>
      <c r="Z23" s="7">
        <f t="shared" si="6"/>
        <v>1</v>
      </c>
    </row>
    <row r="24" spans="2:26" x14ac:dyDescent="0.2">
      <c r="J24" s="29" t="s">
        <v>109</v>
      </c>
      <c r="K24" s="7">
        <f>IF(P10&gt;=0.85,IF(W10&gt;=0.85,1,FALSE),FALSE)</f>
        <v>1</v>
      </c>
      <c r="N24" s="20"/>
      <c r="O24" s="33" t="s">
        <v>35</v>
      </c>
      <c r="P24" s="26">
        <v>1</v>
      </c>
      <c r="Q24" s="3">
        <v>1</v>
      </c>
      <c r="R24" s="21"/>
      <c r="S24" s="7">
        <f t="shared" si="5"/>
        <v>0</v>
      </c>
      <c r="U24" s="20"/>
      <c r="V24" s="33" t="s">
        <v>94</v>
      </c>
      <c r="W24" s="26">
        <v>4</v>
      </c>
      <c r="X24" s="3">
        <v>4</v>
      </c>
      <c r="Y24" s="21"/>
      <c r="Z24" s="7">
        <f t="shared" si="6"/>
        <v>0</v>
      </c>
    </row>
    <row r="25" spans="2:26" x14ac:dyDescent="0.2">
      <c r="N25" s="20"/>
      <c r="O25" s="33" t="s">
        <v>36</v>
      </c>
      <c r="P25" s="26">
        <v>1</v>
      </c>
      <c r="Q25" s="3">
        <v>0</v>
      </c>
      <c r="R25" s="21"/>
      <c r="S25" s="7">
        <f t="shared" si="5"/>
        <v>1</v>
      </c>
      <c r="U25" s="20"/>
      <c r="V25" s="33" t="s">
        <v>95</v>
      </c>
      <c r="W25" s="26">
        <v>4</v>
      </c>
      <c r="X25" s="3"/>
      <c r="Y25" s="21"/>
      <c r="Z25" s="7" t="str">
        <f t="shared" si="6"/>
        <v/>
      </c>
    </row>
    <row r="26" spans="2:26" x14ac:dyDescent="0.2">
      <c r="B26" s="37"/>
      <c r="C26" s="38"/>
      <c r="D26" s="38"/>
      <c r="E26" s="38"/>
      <c r="F26" s="38"/>
      <c r="G26" s="38"/>
      <c r="H26" s="38"/>
      <c r="I26" s="39"/>
      <c r="N26" s="20"/>
      <c r="O26" s="33" t="s">
        <v>37</v>
      </c>
      <c r="P26" s="26">
        <v>1</v>
      </c>
      <c r="Q26" s="3">
        <v>1</v>
      </c>
      <c r="R26" s="21"/>
      <c r="S26" s="7">
        <f t="shared" si="5"/>
        <v>0</v>
      </c>
      <c r="U26" s="20"/>
      <c r="V26" s="33" t="s">
        <v>96</v>
      </c>
      <c r="W26" s="26">
        <v>4</v>
      </c>
      <c r="X26" s="3"/>
      <c r="Y26" s="21"/>
      <c r="Z26" s="7" t="str">
        <f t="shared" si="6"/>
        <v/>
      </c>
    </row>
    <row r="27" spans="2:26" ht="32" x14ac:dyDescent="0.3">
      <c r="B27" s="20"/>
      <c r="C27" s="29" t="s">
        <v>104</v>
      </c>
      <c r="F27" s="1" t="str">
        <f>IF(K23&lt;=1,"A",IF(K23&lt;=3,"B",IF(K23&lt;=4,"C",IF(K23&lt;=5,"D","F"))))</f>
        <v>A</v>
      </c>
      <c r="G27" s="2" t="str">
        <f>IF(AND(K23&lt;=1,K24=1),"",IF(AND(K23&lt;=1,K24=FALSE),"-",IF(AND(K23&lt;=3,K24=1),"+",IF(AND(K23&lt;=3,K24=FALSE),"",IF(AND(K23&lt;=4,K24=1),"+",IF(AND(K23&lt;=4,K24=FALSE),"",""))))))</f>
        <v/>
      </c>
      <c r="H27" s="40"/>
      <c r="I27" s="21"/>
      <c r="N27" s="20"/>
      <c r="O27" s="33" t="s">
        <v>38</v>
      </c>
      <c r="P27" s="26">
        <v>1</v>
      </c>
      <c r="Q27" s="3">
        <v>1</v>
      </c>
      <c r="R27" s="21"/>
      <c r="S27" s="7">
        <f t="shared" si="5"/>
        <v>0</v>
      </c>
      <c r="U27" s="20"/>
      <c r="V27" s="33" t="s">
        <v>97</v>
      </c>
      <c r="W27" s="26">
        <v>4</v>
      </c>
      <c r="X27" s="3"/>
      <c r="Y27" s="21"/>
      <c r="Z27" s="7" t="str">
        <f t="shared" si="6"/>
        <v/>
      </c>
    </row>
    <row r="28" spans="2:26" x14ac:dyDescent="0.2">
      <c r="B28" s="20"/>
      <c r="I28" s="21"/>
      <c r="N28" s="20"/>
      <c r="O28" s="33" t="s">
        <v>39</v>
      </c>
      <c r="P28" s="26">
        <v>1</v>
      </c>
      <c r="Q28" s="3">
        <v>1</v>
      </c>
      <c r="R28" s="21"/>
      <c r="S28" s="7">
        <f t="shared" si="5"/>
        <v>0</v>
      </c>
      <c r="U28" s="20"/>
      <c r="V28" s="33" t="s">
        <v>98</v>
      </c>
      <c r="W28" s="26">
        <v>4</v>
      </c>
      <c r="X28" s="3"/>
      <c r="Y28" s="21"/>
      <c r="Z28" s="7" t="str">
        <f t="shared" si="6"/>
        <v/>
      </c>
    </row>
    <row r="29" spans="2:26" ht="34" customHeight="1" x14ac:dyDescent="0.2">
      <c r="B29" s="20"/>
      <c r="C29" s="29" t="s">
        <v>110</v>
      </c>
      <c r="F29" s="43">
        <f>15-K23</f>
        <v>15</v>
      </c>
      <c r="G29" s="43"/>
      <c r="H29" s="41" t="s">
        <v>111</v>
      </c>
      <c r="I29" s="21"/>
      <c r="N29" s="20"/>
      <c r="O29" s="33" t="s">
        <v>40</v>
      </c>
      <c r="P29" s="26">
        <v>1</v>
      </c>
      <c r="Q29" s="3">
        <v>1</v>
      </c>
      <c r="R29" s="21"/>
      <c r="S29" s="7">
        <f t="shared" si="5"/>
        <v>0</v>
      </c>
      <c r="U29" s="20"/>
      <c r="V29" s="33" t="s">
        <v>99</v>
      </c>
      <c r="W29" s="26">
        <v>1</v>
      </c>
      <c r="X29" s="3">
        <v>1</v>
      </c>
      <c r="Y29" s="21"/>
      <c r="Z29" s="7">
        <f t="shared" si="6"/>
        <v>0</v>
      </c>
    </row>
    <row r="30" spans="2:26" x14ac:dyDescent="0.2">
      <c r="B30" s="20"/>
      <c r="I30" s="21"/>
      <c r="N30" s="20"/>
      <c r="O30" s="33" t="s">
        <v>41</v>
      </c>
      <c r="P30" s="26">
        <v>1</v>
      </c>
      <c r="Q30" s="3">
        <v>1</v>
      </c>
      <c r="R30" s="21"/>
      <c r="S30" s="7">
        <f t="shared" si="5"/>
        <v>0</v>
      </c>
      <c r="U30" s="20"/>
      <c r="V30" s="33" t="s">
        <v>100</v>
      </c>
      <c r="W30" s="26">
        <v>1</v>
      </c>
      <c r="X30" s="3"/>
      <c r="Y30" s="21"/>
      <c r="Z30" s="7" t="str">
        <f t="shared" si="6"/>
        <v/>
      </c>
    </row>
    <row r="31" spans="2:26" ht="39" customHeight="1" x14ac:dyDescent="0.2">
      <c r="B31" s="20"/>
      <c r="C31" s="45" t="s">
        <v>112</v>
      </c>
      <c r="D31" s="45"/>
      <c r="E31" s="45"/>
      <c r="F31" s="44" t="str">
        <f>IF(K24=1,"Yes","No")</f>
        <v>Yes</v>
      </c>
      <c r="G31" s="44"/>
      <c r="I31" s="21"/>
      <c r="N31" s="20"/>
      <c r="O31" s="33" t="s">
        <v>42</v>
      </c>
      <c r="P31" s="26">
        <v>1</v>
      </c>
      <c r="Q31" s="3">
        <v>1</v>
      </c>
      <c r="R31" s="21"/>
      <c r="S31" s="7">
        <f t="shared" si="5"/>
        <v>0</v>
      </c>
      <c r="U31" s="20"/>
      <c r="V31" s="33" t="s">
        <v>101</v>
      </c>
      <c r="W31" s="26">
        <v>1</v>
      </c>
      <c r="X31" s="3"/>
      <c r="Y31" s="21"/>
      <c r="Z31" s="7" t="str">
        <f t="shared" si="6"/>
        <v/>
      </c>
    </row>
    <row r="32" spans="2:26" x14ac:dyDescent="0.2">
      <c r="B32" s="34"/>
      <c r="C32" s="35"/>
      <c r="D32" s="35"/>
      <c r="E32" s="35"/>
      <c r="F32" s="35"/>
      <c r="G32" s="35"/>
      <c r="H32" s="35"/>
      <c r="I32" s="36"/>
      <c r="N32" s="20"/>
      <c r="O32" s="33" t="s">
        <v>43</v>
      </c>
      <c r="P32" s="26">
        <v>1</v>
      </c>
      <c r="Q32" s="3">
        <v>1</v>
      </c>
      <c r="R32" s="21"/>
      <c r="S32" s="7">
        <f t="shared" si="5"/>
        <v>0</v>
      </c>
      <c r="U32" s="34"/>
      <c r="V32" s="35"/>
      <c r="W32" s="35"/>
      <c r="X32" s="35"/>
      <c r="Y32" s="36"/>
      <c r="Z32" s="7" t="str">
        <f t="shared" si="6"/>
        <v/>
      </c>
    </row>
    <row r="33" spans="14:26" x14ac:dyDescent="0.2">
      <c r="N33" s="20"/>
      <c r="O33" s="33" t="s">
        <v>44</v>
      </c>
      <c r="P33" s="26">
        <v>1</v>
      </c>
      <c r="Q33" s="3">
        <v>1</v>
      </c>
      <c r="R33" s="21"/>
      <c r="S33" s="7">
        <f t="shared" si="5"/>
        <v>0</v>
      </c>
      <c r="Z33" s="7" t="str">
        <f t="shared" si="6"/>
        <v/>
      </c>
    </row>
    <row r="34" spans="14:26" x14ac:dyDescent="0.2">
      <c r="N34" s="20"/>
      <c r="O34" s="33" t="s">
        <v>45</v>
      </c>
      <c r="P34" s="26">
        <v>1</v>
      </c>
      <c r="Q34" s="3">
        <v>1</v>
      </c>
      <c r="R34" s="21"/>
      <c r="S34" s="7">
        <f t="shared" si="5"/>
        <v>0</v>
      </c>
      <c r="Z34" s="7" t="str">
        <f t="shared" si="6"/>
        <v/>
      </c>
    </row>
    <row r="35" spans="14:26" x14ac:dyDescent="0.2">
      <c r="N35" s="20"/>
      <c r="O35" s="33" t="s">
        <v>46</v>
      </c>
      <c r="P35" s="26">
        <v>1</v>
      </c>
      <c r="Q35" s="3">
        <v>1</v>
      </c>
      <c r="R35" s="21"/>
      <c r="S35" s="7">
        <f t="shared" si="5"/>
        <v>0</v>
      </c>
      <c r="Z35" s="7" t="str">
        <f t="shared" si="6"/>
        <v/>
      </c>
    </row>
    <row r="36" spans="14:26" x14ac:dyDescent="0.2">
      <c r="N36" s="20"/>
      <c r="O36" s="33" t="s">
        <v>47</v>
      </c>
      <c r="P36" s="26">
        <v>1</v>
      </c>
      <c r="Q36" s="3">
        <v>1</v>
      </c>
      <c r="R36" s="21"/>
      <c r="S36" s="7">
        <f t="shared" si="5"/>
        <v>0</v>
      </c>
      <c r="Z36" s="7" t="str">
        <f t="shared" si="6"/>
        <v/>
      </c>
    </row>
    <row r="37" spans="14:26" x14ac:dyDescent="0.2">
      <c r="N37" s="20"/>
      <c r="O37" s="33" t="s">
        <v>48</v>
      </c>
      <c r="P37" s="26">
        <v>1</v>
      </c>
      <c r="Q37" s="3">
        <v>0</v>
      </c>
      <c r="R37" s="21"/>
      <c r="S37" s="7">
        <f t="shared" si="5"/>
        <v>1</v>
      </c>
      <c r="Z37" s="7" t="str">
        <f t="shared" si="6"/>
        <v/>
      </c>
    </row>
    <row r="38" spans="14:26" x14ac:dyDescent="0.2">
      <c r="N38" s="20"/>
      <c r="O38" s="33" t="s">
        <v>49</v>
      </c>
      <c r="P38" s="26">
        <v>1</v>
      </c>
      <c r="Q38" s="3">
        <v>1</v>
      </c>
      <c r="R38" s="21"/>
      <c r="S38" s="7">
        <f t="shared" si="5"/>
        <v>0</v>
      </c>
      <c r="Z38" s="7" t="str">
        <f t="shared" si="6"/>
        <v/>
      </c>
    </row>
    <row r="39" spans="14:26" x14ac:dyDescent="0.2">
      <c r="N39" s="20"/>
      <c r="O39" s="33" t="s">
        <v>50</v>
      </c>
      <c r="P39" s="26">
        <v>1</v>
      </c>
      <c r="Q39" s="3">
        <v>1</v>
      </c>
      <c r="R39" s="21"/>
      <c r="S39" s="7">
        <f t="shared" si="5"/>
        <v>0</v>
      </c>
      <c r="Z39" s="7" t="str">
        <f t="shared" si="6"/>
        <v/>
      </c>
    </row>
    <row r="40" spans="14:26" x14ac:dyDescent="0.2">
      <c r="N40" s="20"/>
      <c r="O40" s="33" t="s">
        <v>51</v>
      </c>
      <c r="P40" s="26">
        <v>1</v>
      </c>
      <c r="Q40" s="3"/>
      <c r="R40" s="21"/>
      <c r="S40" s="7" t="str">
        <f t="shared" si="5"/>
        <v/>
      </c>
      <c r="Z40" s="7" t="str">
        <f t="shared" si="6"/>
        <v/>
      </c>
    </row>
    <row r="41" spans="14:26" x14ac:dyDescent="0.2">
      <c r="N41" s="20"/>
      <c r="O41" s="33" t="s">
        <v>52</v>
      </c>
      <c r="P41" s="26">
        <v>1</v>
      </c>
      <c r="Q41" s="3"/>
      <c r="R41" s="21"/>
      <c r="S41" s="7" t="str">
        <f t="shared" si="5"/>
        <v/>
      </c>
      <c r="Z41" s="7" t="str">
        <f t="shared" si="6"/>
        <v/>
      </c>
    </row>
    <row r="42" spans="14:26" x14ac:dyDescent="0.2">
      <c r="N42" s="20"/>
      <c r="O42" s="33" t="s">
        <v>53</v>
      </c>
      <c r="P42" s="26">
        <v>1</v>
      </c>
      <c r="Q42" s="3"/>
      <c r="R42" s="21"/>
      <c r="S42" s="7" t="str">
        <f t="shared" si="5"/>
        <v/>
      </c>
      <c r="Z42" s="7" t="str">
        <f t="shared" si="6"/>
        <v/>
      </c>
    </row>
    <row r="43" spans="14:26" x14ac:dyDescent="0.2">
      <c r="N43" s="20"/>
      <c r="O43" s="33" t="s">
        <v>54</v>
      </c>
      <c r="P43" s="26">
        <v>1</v>
      </c>
      <c r="Q43" s="3"/>
      <c r="R43" s="21"/>
      <c r="S43" s="7" t="str">
        <f t="shared" si="5"/>
        <v/>
      </c>
      <c r="Z43" s="7" t="str">
        <f t="shared" si="6"/>
        <v/>
      </c>
    </row>
    <row r="44" spans="14:26" x14ac:dyDescent="0.2">
      <c r="N44" s="20"/>
      <c r="O44" s="33" t="s">
        <v>55</v>
      </c>
      <c r="P44" s="26">
        <v>1</v>
      </c>
      <c r="Q44" s="3"/>
      <c r="R44" s="21"/>
      <c r="S44" s="7" t="str">
        <f t="shared" si="5"/>
        <v/>
      </c>
      <c r="Z44" s="7" t="str">
        <f t="shared" si="6"/>
        <v/>
      </c>
    </row>
    <row r="45" spans="14:26" x14ac:dyDescent="0.2">
      <c r="N45" s="20"/>
      <c r="O45" s="33" t="s">
        <v>56</v>
      </c>
      <c r="P45" s="26">
        <v>1</v>
      </c>
      <c r="Q45" s="3"/>
      <c r="R45" s="21"/>
      <c r="S45" s="7" t="str">
        <f t="shared" si="5"/>
        <v/>
      </c>
      <c r="Z45" s="7" t="str">
        <f t="shared" si="6"/>
        <v/>
      </c>
    </row>
    <row r="46" spans="14:26" x14ac:dyDescent="0.2">
      <c r="N46" s="20"/>
      <c r="O46" s="33" t="s">
        <v>57</v>
      </c>
      <c r="P46" s="26">
        <v>1</v>
      </c>
      <c r="Q46" s="3"/>
      <c r="R46" s="21"/>
      <c r="S46" s="7" t="str">
        <f t="shared" si="5"/>
        <v/>
      </c>
      <c r="Z46" s="7" t="str">
        <f t="shared" si="6"/>
        <v/>
      </c>
    </row>
    <row r="47" spans="14:26" x14ac:dyDescent="0.2">
      <c r="N47" s="20"/>
      <c r="O47" s="33" t="s">
        <v>58</v>
      </c>
      <c r="P47" s="26">
        <v>1</v>
      </c>
      <c r="Q47" s="3"/>
      <c r="R47" s="21"/>
      <c r="S47" s="7" t="str">
        <f t="shared" si="5"/>
        <v/>
      </c>
      <c r="Z47" s="7" t="str">
        <f t="shared" si="6"/>
        <v/>
      </c>
    </row>
    <row r="48" spans="14:26" x14ac:dyDescent="0.2">
      <c r="N48" s="20"/>
      <c r="O48" s="33" t="s">
        <v>59</v>
      </c>
      <c r="P48" s="26">
        <v>1</v>
      </c>
      <c r="Q48" s="3"/>
      <c r="R48" s="21"/>
      <c r="S48" s="7" t="str">
        <f t="shared" si="5"/>
        <v/>
      </c>
      <c r="Z48" s="7" t="str">
        <f t="shared" si="6"/>
        <v/>
      </c>
    </row>
    <row r="49" spans="14:26" x14ac:dyDescent="0.2">
      <c r="N49" s="20"/>
      <c r="O49" s="33" t="s">
        <v>60</v>
      </c>
      <c r="P49" s="26">
        <v>1</v>
      </c>
      <c r="Q49" s="3"/>
      <c r="R49" s="21"/>
      <c r="S49" s="7" t="str">
        <f t="shared" si="5"/>
        <v/>
      </c>
      <c r="Z49" s="7" t="str">
        <f t="shared" si="6"/>
        <v/>
      </c>
    </row>
    <row r="50" spans="14:26" x14ac:dyDescent="0.2">
      <c r="N50" s="20"/>
      <c r="O50" s="33" t="s">
        <v>61</v>
      </c>
      <c r="P50" s="26">
        <v>1</v>
      </c>
      <c r="Q50" s="3"/>
      <c r="R50" s="21"/>
      <c r="S50" s="7" t="str">
        <f t="shared" si="5"/>
        <v/>
      </c>
      <c r="Z50" s="7" t="str">
        <f t="shared" si="6"/>
        <v/>
      </c>
    </row>
    <row r="51" spans="14:26" x14ac:dyDescent="0.2">
      <c r="N51" s="20"/>
      <c r="O51" s="33" t="s">
        <v>62</v>
      </c>
      <c r="P51" s="26">
        <v>1</v>
      </c>
      <c r="Q51" s="3"/>
      <c r="R51" s="21"/>
      <c r="S51" s="7" t="str">
        <f t="shared" si="5"/>
        <v/>
      </c>
      <c r="Z51" s="7" t="str">
        <f t="shared" si="6"/>
        <v/>
      </c>
    </row>
    <row r="52" spans="14:26" x14ac:dyDescent="0.2">
      <c r="N52" s="20"/>
      <c r="O52" s="33" t="s">
        <v>63</v>
      </c>
      <c r="P52" s="26">
        <v>1</v>
      </c>
      <c r="Q52" s="3"/>
      <c r="R52" s="21"/>
      <c r="S52" s="7" t="str">
        <f t="shared" si="5"/>
        <v/>
      </c>
      <c r="Z52" s="7" t="str">
        <f t="shared" si="6"/>
        <v/>
      </c>
    </row>
    <row r="53" spans="14:26" x14ac:dyDescent="0.2">
      <c r="N53" s="20"/>
      <c r="O53" s="33" t="s">
        <v>64</v>
      </c>
      <c r="P53" s="26">
        <v>1</v>
      </c>
      <c r="Q53" s="3"/>
      <c r="R53" s="21"/>
      <c r="S53" s="7" t="str">
        <f t="shared" si="5"/>
        <v/>
      </c>
      <c r="Z53" s="7" t="str">
        <f t="shared" si="6"/>
        <v/>
      </c>
    </row>
    <row r="54" spans="14:26" x14ac:dyDescent="0.2">
      <c r="N54" s="20"/>
      <c r="O54" s="33" t="s">
        <v>65</v>
      </c>
      <c r="P54" s="26">
        <v>1</v>
      </c>
      <c r="Q54" s="3"/>
      <c r="R54" s="21"/>
      <c r="S54" s="7" t="str">
        <f t="shared" si="5"/>
        <v/>
      </c>
      <c r="Z54" s="7" t="str">
        <f t="shared" si="6"/>
        <v/>
      </c>
    </row>
    <row r="55" spans="14:26" x14ac:dyDescent="0.2">
      <c r="N55" s="20"/>
      <c r="O55" s="33" t="s">
        <v>66</v>
      </c>
      <c r="P55" s="26">
        <v>1</v>
      </c>
      <c r="Q55" s="3"/>
      <c r="R55" s="21"/>
      <c r="S55" s="7" t="str">
        <f t="shared" si="5"/>
        <v/>
      </c>
      <c r="Z55" s="7" t="str">
        <f t="shared" si="6"/>
        <v/>
      </c>
    </row>
    <row r="56" spans="14:26" x14ac:dyDescent="0.2">
      <c r="N56" s="20"/>
      <c r="O56" s="33" t="s">
        <v>67</v>
      </c>
      <c r="P56" s="26">
        <v>1</v>
      </c>
      <c r="Q56" s="3"/>
      <c r="R56" s="21"/>
      <c r="S56" s="7" t="str">
        <f t="shared" si="5"/>
        <v/>
      </c>
      <c r="Z56" s="7" t="str">
        <f t="shared" si="6"/>
        <v/>
      </c>
    </row>
    <row r="57" spans="14:26" x14ac:dyDescent="0.2">
      <c r="N57" s="20"/>
      <c r="O57" s="33" t="s">
        <v>68</v>
      </c>
      <c r="P57" s="26">
        <v>1</v>
      </c>
      <c r="Q57" s="3"/>
      <c r="R57" s="21"/>
      <c r="S57" s="7" t="str">
        <f t="shared" si="5"/>
        <v/>
      </c>
      <c r="Z57" s="7" t="str">
        <f t="shared" si="6"/>
        <v/>
      </c>
    </row>
    <row r="58" spans="14:26" x14ac:dyDescent="0.2">
      <c r="N58" s="20"/>
      <c r="O58" s="33" t="s">
        <v>69</v>
      </c>
      <c r="P58" s="26">
        <v>1</v>
      </c>
      <c r="Q58" s="3"/>
      <c r="R58" s="21"/>
      <c r="S58" s="7" t="str">
        <f t="shared" si="5"/>
        <v/>
      </c>
      <c r="Z58" s="7" t="str">
        <f t="shared" si="6"/>
        <v/>
      </c>
    </row>
    <row r="59" spans="14:26" x14ac:dyDescent="0.2">
      <c r="N59" s="20"/>
      <c r="O59" s="33" t="s">
        <v>70</v>
      </c>
      <c r="P59" s="26">
        <v>1</v>
      </c>
      <c r="Q59" s="3"/>
      <c r="R59" s="21"/>
      <c r="S59" s="7" t="str">
        <f t="shared" si="5"/>
        <v/>
      </c>
      <c r="Z59" s="7" t="str">
        <f t="shared" si="6"/>
        <v/>
      </c>
    </row>
    <row r="60" spans="14:26" x14ac:dyDescent="0.2">
      <c r="N60" s="20"/>
      <c r="O60" s="33" t="s">
        <v>71</v>
      </c>
      <c r="P60" s="26">
        <v>1</v>
      </c>
      <c r="Q60" s="3"/>
      <c r="R60" s="21"/>
      <c r="S60" s="7" t="str">
        <f t="shared" si="5"/>
        <v/>
      </c>
      <c r="Z60" s="7" t="str">
        <f t="shared" si="6"/>
        <v/>
      </c>
    </row>
    <row r="61" spans="14:26" x14ac:dyDescent="0.2">
      <c r="N61" s="20"/>
      <c r="O61" s="33" t="s">
        <v>72</v>
      </c>
      <c r="P61" s="26">
        <v>1</v>
      </c>
      <c r="Q61" s="3"/>
      <c r="R61" s="21"/>
      <c r="S61" s="7" t="str">
        <f t="shared" si="5"/>
        <v/>
      </c>
      <c r="Z61" s="7" t="str">
        <f t="shared" si="6"/>
        <v/>
      </c>
    </row>
    <row r="62" spans="14:26" x14ac:dyDescent="0.2">
      <c r="N62" s="20"/>
      <c r="O62" s="33" t="s">
        <v>73</v>
      </c>
      <c r="P62" s="26">
        <v>1</v>
      </c>
      <c r="Q62" s="3"/>
      <c r="R62" s="21"/>
      <c r="S62" s="7" t="str">
        <f t="shared" si="5"/>
        <v/>
      </c>
      <c r="Z62" s="7" t="str">
        <f t="shared" si="6"/>
        <v/>
      </c>
    </row>
    <row r="63" spans="14:26" x14ac:dyDescent="0.2">
      <c r="N63" s="20"/>
      <c r="O63" s="33" t="s">
        <v>74</v>
      </c>
      <c r="P63" s="26">
        <v>1</v>
      </c>
      <c r="Q63" s="3">
        <v>1</v>
      </c>
      <c r="R63" s="21"/>
      <c r="S63" s="7">
        <f t="shared" si="5"/>
        <v>0</v>
      </c>
      <c r="Z63" s="7" t="str">
        <f t="shared" si="6"/>
        <v/>
      </c>
    </row>
    <row r="64" spans="14:26" x14ac:dyDescent="0.2">
      <c r="N64" s="20"/>
      <c r="O64" s="33" t="s">
        <v>75</v>
      </c>
      <c r="P64" s="26">
        <v>1</v>
      </c>
      <c r="Q64" s="3"/>
      <c r="R64" s="21"/>
      <c r="S64" s="7" t="str">
        <f t="shared" si="5"/>
        <v/>
      </c>
      <c r="Z64" s="7" t="str">
        <f t="shared" si="6"/>
        <v/>
      </c>
    </row>
    <row r="65" spans="14:26" x14ac:dyDescent="0.2">
      <c r="N65" s="20"/>
      <c r="O65" s="33" t="s">
        <v>76</v>
      </c>
      <c r="P65" s="26">
        <v>1</v>
      </c>
      <c r="Q65" s="3"/>
      <c r="R65" s="21"/>
      <c r="S65" s="7" t="str">
        <f t="shared" si="5"/>
        <v/>
      </c>
      <c r="Z65" s="7" t="str">
        <f t="shared" si="6"/>
        <v/>
      </c>
    </row>
    <row r="66" spans="14:26" x14ac:dyDescent="0.2">
      <c r="N66" s="20"/>
      <c r="O66" s="33" t="s">
        <v>77</v>
      </c>
      <c r="P66" s="26">
        <v>1</v>
      </c>
      <c r="Q66" s="3"/>
      <c r="R66" s="21"/>
      <c r="S66" s="7" t="str">
        <f t="shared" si="5"/>
        <v/>
      </c>
      <c r="Z66" s="7" t="str">
        <f t="shared" si="6"/>
        <v/>
      </c>
    </row>
    <row r="67" spans="14:26" ht="11" customHeight="1" x14ac:dyDescent="0.2">
      <c r="N67" s="34"/>
      <c r="O67" s="35"/>
      <c r="P67" s="35"/>
      <c r="Q67" s="35"/>
      <c r="R67" s="36"/>
    </row>
  </sheetData>
  <mergeCells count="3">
    <mergeCell ref="F29:G29"/>
    <mergeCell ref="F31:G31"/>
    <mergeCell ref="C31:E31"/>
  </mergeCells>
  <phoneticPr fontId="2" type="noConversion"/>
  <conditionalFormatting sqref="C7:D21">
    <cfRule type="containsText" dxfId="12" priority="5" operator="containsText" text="2 More">
      <formula>NOT(ISERROR(SEARCH("2 More",C7)))</formula>
    </cfRule>
    <cfRule type="containsText" dxfId="11" priority="6" operator="containsText" text="1 More">
      <formula>NOT(ISERROR(SEARCH("1 More",C7)))</formula>
    </cfRule>
    <cfRule type="containsText" dxfId="10" priority="7" operator="containsText" text="Mastered">
      <formula>NOT(ISERROR(SEARCH("Mastered",C7)))</formula>
    </cfRule>
    <cfRule type="cellIs" dxfId="9" priority="8" stopIfTrue="1" operator="greaterThanOrEqual">
      <formula>#REF!*#REF!</formula>
    </cfRule>
    <cfRule type="cellIs" dxfId="8" priority="9" operator="equal">
      <formula>#REF!</formula>
    </cfRule>
  </conditionalFormatting>
  <conditionalFormatting sqref="E7:H21">
    <cfRule type="containsText" dxfId="7" priority="3" operator="containsText" text="Not Yet">
      <formula>NOT(ISERROR(SEARCH("Not Yet",E7)))</formula>
    </cfRule>
    <cfRule type="containsText" dxfId="6" priority="4" operator="containsText" text="Achieved">
      <formula>NOT(ISERROR(SEARCH("Achieved",E7)))</formula>
    </cfRule>
  </conditionalFormatting>
  <conditionalFormatting sqref="F31:G31">
    <cfRule type="containsText" dxfId="5" priority="1" operator="containsText" text="No">
      <formula>NOT(ISERROR(SEARCH("No",F31)))</formula>
    </cfRule>
    <cfRule type="containsText" dxfId="4" priority="2" operator="containsText" text="Yes">
      <formula>NOT(ISERROR(SEARCH("Yes",F31)))</formula>
    </cfRule>
  </conditionalFormatting>
  <conditionalFormatting sqref="P10">
    <cfRule type="cellIs" dxfId="3" priority="12" operator="greaterThanOrEqual">
      <formula>0.85</formula>
    </cfRule>
    <cfRule type="cellIs" dxfId="2" priority="13" operator="lessThan">
      <formula>0.85</formula>
    </cfRule>
  </conditionalFormatting>
  <conditionalFormatting sqref="W10">
    <cfRule type="cellIs" dxfId="1" priority="10" operator="greaterThanOrEqual">
      <formula>0.85</formula>
    </cfRule>
    <cfRule type="cellIs" dxfId="0" priority="11" operator="lessThan">
      <formula>0.85</formula>
    </cfRule>
  </conditionalFormatting>
  <dataValidations count="1">
    <dataValidation type="list" allowBlank="1" showInputMessage="1" showErrorMessage="1" sqref="E7:F21 G7:H17" xr:uid="{70DBF9A2-2C94-2C4B-8056-5E385CA454A5}">
      <formula1>$H$1:$H$2</formula1>
    </dataValidation>
  </dataValidations>
  <pageMargins left="0.7" right="0.7" top="0.75" bottom="0.75" header="0.3" footer="0.3"/>
  <pageSetup scale="5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Track Your Grade</vt:lpstr>
      <vt:lpstr>'Track Your Grade'!Print_Area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Corson, Elizabeth R</dc:creator>
  <cp:keywords/>
  <dc:description/>
  <cp:lastModifiedBy>Corson, Elizabeth R</cp:lastModifiedBy>
  <cp:revision/>
  <cp:lastPrinted>2026-03-04T19:02:35Z</cp:lastPrinted>
  <dcterms:created xsi:type="dcterms:W3CDTF">2025-09-19T20:23:47Z</dcterms:created>
  <dcterms:modified xsi:type="dcterms:W3CDTF">2026-06-16T17:52:37Z</dcterms:modified>
  <cp:category/>
  <cp:contentStatus/>
</cp:coreProperties>
</file>