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ansas-my.sharepoint.com/personal/e388c645_home_ku_edu/Documents/Teaching/Teaching Tutorials and Resources/Standards-Based Grading Resources/"/>
    </mc:Choice>
  </mc:AlternateContent>
  <xr:revisionPtr revIDLastSave="3393" documentId="8_{67707F77-B0EB-634F-B904-8030EE9CCB27}" xr6:coauthVersionLast="47" xr6:coauthVersionMax="47" xr10:uidLastSave="{AEC7C2CD-2CEC-A142-B9DC-E1A608DEED0D}"/>
  <bookViews>
    <workbookView xWindow="0" yWindow="600" windowWidth="35740" windowHeight="20680" xr2:uid="{F9E8899F-C111-A949-A3DA-32500E59A954}"/>
  </bookViews>
  <sheets>
    <sheet name="Gradebook - S26 - CPE 221" sheetId="1" r:id="rId1"/>
    <sheet name="LO16" sheetId="7" r:id="rId2"/>
    <sheet name="LO17" sheetId="11" r:id="rId3"/>
    <sheet name="Letter Grade" sheetId="15" r:id="rId4"/>
  </sheets>
  <definedNames>
    <definedName name="_xlnm._FilterDatabase" localSheetId="0" hidden="1">'Gradebook - S26 - CPE 221'!$A$16:$BL$66</definedName>
    <definedName name="_xlnm._FilterDatabase" localSheetId="3" hidden="1">'Letter Grade'!$B$16:$X$66</definedName>
    <definedName name="_xlnm._FilterDatabase" localSheetId="1" hidden="1">'LO16'!$B$7:$BB$61</definedName>
    <definedName name="_xlnm._FilterDatabase" localSheetId="2" hidden="1">'LO17'!$B$7:$U$57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7" l="1"/>
  <c r="C36" i="7"/>
  <c r="U14" i="1"/>
  <c r="V14" i="1" l="1"/>
  <c r="C2" i="7"/>
  <c r="S14" i="1" l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C1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C7" i="1"/>
  <c r="C15" i="1" l="1"/>
  <c r="C46" i="11"/>
  <c r="K9" i="15" l="1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J9" i="15"/>
  <c r="L10" i="15" l="1"/>
  <c r="C1" i="7" l="1"/>
  <c r="C38" i="7" l="1"/>
  <c r="D15" i="7"/>
  <c r="D9" i="7"/>
  <c r="D10" i="7"/>
  <c r="D11" i="7"/>
  <c r="D12" i="7"/>
  <c r="D13" i="7"/>
  <c r="D14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J10" i="15" l="1"/>
  <c r="T14" i="1"/>
  <c r="C11" i="11"/>
  <c r="C2" i="11"/>
  <c r="C9" i="11"/>
  <c r="C10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7" i="11"/>
  <c r="C48" i="11"/>
  <c r="C49" i="11"/>
  <c r="C50" i="11"/>
  <c r="C51" i="11"/>
  <c r="C52" i="11"/>
  <c r="C53" i="11"/>
  <c r="C54" i="11"/>
  <c r="C55" i="11"/>
  <c r="C56" i="11"/>
  <c r="C57" i="11"/>
  <c r="C8" i="11"/>
  <c r="C3" i="11"/>
  <c r="J19" i="15" l="1"/>
  <c r="J17" i="15"/>
  <c r="D8" i="11"/>
  <c r="D57" i="11"/>
  <c r="D50" i="11"/>
  <c r="D46" i="11"/>
  <c r="D45" i="11"/>
  <c r="D44" i="11"/>
  <c r="D37" i="11"/>
  <c r="D33" i="11"/>
  <c r="D32" i="11"/>
  <c r="D31" i="11"/>
  <c r="D30" i="11"/>
  <c r="D23" i="11"/>
  <c r="D19" i="11"/>
  <c r="D18" i="11"/>
  <c r="D17" i="11"/>
  <c r="D16" i="11"/>
  <c r="D9" i="11"/>
  <c r="C4" i="11"/>
  <c r="C5" i="11" s="1"/>
  <c r="C3" i="7"/>
  <c r="C9" i="7"/>
  <c r="C10" i="7"/>
  <c r="E10" i="7" s="1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7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8" i="7"/>
  <c r="E8" i="7" s="1"/>
  <c r="J50" i="15"/>
  <c r="L50" i="15"/>
  <c r="J51" i="15"/>
  <c r="L51" i="15"/>
  <c r="J52" i="15"/>
  <c r="L52" i="15"/>
  <c r="J53" i="15"/>
  <c r="L53" i="15"/>
  <c r="J54" i="15"/>
  <c r="L54" i="15"/>
  <c r="J55" i="15"/>
  <c r="L55" i="15"/>
  <c r="J56" i="15"/>
  <c r="L56" i="15"/>
  <c r="J57" i="15"/>
  <c r="L57" i="15"/>
  <c r="J58" i="15"/>
  <c r="L58" i="15"/>
  <c r="J59" i="15"/>
  <c r="L59" i="15"/>
  <c r="J60" i="15"/>
  <c r="L60" i="15"/>
  <c r="J61" i="15"/>
  <c r="L61" i="15"/>
  <c r="J62" i="15"/>
  <c r="L62" i="15"/>
  <c r="J63" i="15"/>
  <c r="L63" i="15"/>
  <c r="J64" i="15"/>
  <c r="L64" i="15"/>
  <c r="J65" i="15"/>
  <c r="L65" i="15"/>
  <c r="J66" i="15"/>
  <c r="L66" i="15"/>
  <c r="J32" i="15"/>
  <c r="L32" i="15"/>
  <c r="J33" i="15"/>
  <c r="L33" i="15"/>
  <c r="J34" i="15"/>
  <c r="L34" i="15"/>
  <c r="J35" i="15"/>
  <c r="L35" i="15"/>
  <c r="J36" i="15"/>
  <c r="L36" i="15"/>
  <c r="J37" i="15"/>
  <c r="L37" i="15"/>
  <c r="J38" i="15"/>
  <c r="L38" i="15"/>
  <c r="J39" i="15"/>
  <c r="L39" i="15"/>
  <c r="J40" i="15"/>
  <c r="L40" i="15"/>
  <c r="J41" i="15"/>
  <c r="L41" i="15"/>
  <c r="J42" i="15"/>
  <c r="L42" i="15"/>
  <c r="J43" i="15"/>
  <c r="L43" i="15"/>
  <c r="J44" i="15"/>
  <c r="L44" i="15"/>
  <c r="J45" i="15"/>
  <c r="L45" i="15"/>
  <c r="J46" i="15"/>
  <c r="L46" i="15"/>
  <c r="J47" i="15"/>
  <c r="L47" i="15"/>
  <c r="J48" i="15"/>
  <c r="L48" i="15"/>
  <c r="J49" i="15"/>
  <c r="L49" i="15"/>
  <c r="J18" i="15"/>
  <c r="L18" i="15"/>
  <c r="L19" i="15"/>
  <c r="J20" i="15"/>
  <c r="L20" i="15"/>
  <c r="J21" i="15"/>
  <c r="L21" i="15"/>
  <c r="J22" i="15"/>
  <c r="L22" i="15"/>
  <c r="J23" i="15"/>
  <c r="L23" i="15"/>
  <c r="J24" i="15"/>
  <c r="L24" i="15"/>
  <c r="J25" i="15"/>
  <c r="L25" i="15"/>
  <c r="J26" i="15"/>
  <c r="L26" i="15"/>
  <c r="J27" i="15"/>
  <c r="L27" i="15"/>
  <c r="J28" i="15"/>
  <c r="L28" i="15"/>
  <c r="J29" i="15"/>
  <c r="L29" i="15"/>
  <c r="J30" i="15"/>
  <c r="L30" i="15"/>
  <c r="J31" i="15"/>
  <c r="L31" i="15"/>
  <c r="S10" i="15"/>
  <c r="T10" i="15"/>
  <c r="U10" i="15"/>
  <c r="V10" i="15"/>
  <c r="W10" i="15"/>
  <c r="X10" i="15"/>
  <c r="X24" i="15" l="1"/>
  <c r="X31" i="15"/>
  <c r="X38" i="15"/>
  <c r="X45" i="15"/>
  <c r="X52" i="15"/>
  <c r="X59" i="15"/>
  <c r="X66" i="15"/>
  <c r="X18" i="15"/>
  <c r="X57" i="15"/>
  <c r="X19" i="15"/>
  <c r="X37" i="15"/>
  <c r="X34" i="15"/>
  <c r="X25" i="15"/>
  <c r="X32" i="15"/>
  <c r="X53" i="15"/>
  <c r="X22" i="15"/>
  <c r="X36" i="15"/>
  <c r="X33" i="15"/>
  <c r="X48" i="15"/>
  <c r="X21" i="15"/>
  <c r="X28" i="15"/>
  <c r="X35" i="15"/>
  <c r="X42" i="15"/>
  <c r="X49" i="15"/>
  <c r="X56" i="15"/>
  <c r="X63" i="15"/>
  <c r="X46" i="15"/>
  <c r="X60" i="15"/>
  <c r="X29" i="15"/>
  <c r="X50" i="15"/>
  <c r="X26" i="15"/>
  <c r="X40" i="15"/>
  <c r="X61" i="15"/>
  <c r="X30" i="15"/>
  <c r="X65" i="15"/>
  <c r="X27" i="15"/>
  <c r="X41" i="15"/>
  <c r="X62" i="15"/>
  <c r="X39" i="15"/>
  <c r="X43" i="15"/>
  <c r="X64" i="15"/>
  <c r="X54" i="15"/>
  <c r="X51" i="15"/>
  <c r="X17" i="15"/>
  <c r="X47" i="15"/>
  <c r="X23" i="15"/>
  <c r="X44" i="15"/>
  <c r="X58" i="15"/>
  <c r="X20" i="15"/>
  <c r="X55" i="15"/>
  <c r="U17" i="15"/>
  <c r="U47" i="15"/>
  <c r="U61" i="15"/>
  <c r="U37" i="15"/>
  <c r="U20" i="15"/>
  <c r="U62" i="15"/>
  <c r="U52" i="15"/>
  <c r="U35" i="15"/>
  <c r="U18" i="15"/>
  <c r="U25" i="15"/>
  <c r="U32" i="15"/>
  <c r="U39" i="15"/>
  <c r="U46" i="15"/>
  <c r="U53" i="15"/>
  <c r="U60" i="15"/>
  <c r="U33" i="15"/>
  <c r="U40" i="15"/>
  <c r="U54" i="15"/>
  <c r="U23" i="15"/>
  <c r="U51" i="15"/>
  <c r="U65" i="15"/>
  <c r="U41" i="15"/>
  <c r="U63" i="15"/>
  <c r="U50" i="15"/>
  <c r="U26" i="15"/>
  <c r="U30" i="15"/>
  <c r="U24" i="15"/>
  <c r="U45" i="15"/>
  <c r="U28" i="15"/>
  <c r="U49" i="15"/>
  <c r="U22" i="15"/>
  <c r="U29" i="15"/>
  <c r="U36" i="15"/>
  <c r="U43" i="15"/>
  <c r="U57" i="15"/>
  <c r="U64" i="15"/>
  <c r="U19" i="15"/>
  <c r="U44" i="15"/>
  <c r="U58" i="15"/>
  <c r="U34" i="15"/>
  <c r="U55" i="15"/>
  <c r="U31" i="15"/>
  <c r="U59" i="15"/>
  <c r="U56" i="15"/>
  <c r="U27" i="15"/>
  <c r="U48" i="15"/>
  <c r="U38" i="15"/>
  <c r="U66" i="15"/>
  <c r="U21" i="15"/>
  <c r="U42" i="15"/>
  <c r="W60" i="15"/>
  <c r="W29" i="15"/>
  <c r="W26" i="15"/>
  <c r="W61" i="15"/>
  <c r="W37" i="15"/>
  <c r="W34" i="15"/>
  <c r="W52" i="15"/>
  <c r="W21" i="15"/>
  <c r="W28" i="15"/>
  <c r="W35" i="15"/>
  <c r="W42" i="15"/>
  <c r="W49" i="15"/>
  <c r="W56" i="15"/>
  <c r="W63" i="15"/>
  <c r="W53" i="15"/>
  <c r="W22" i="15"/>
  <c r="W33" i="15"/>
  <c r="W23" i="15"/>
  <c r="W51" i="15"/>
  <c r="W27" i="15"/>
  <c r="W41" i="15"/>
  <c r="W62" i="15"/>
  <c r="W17" i="15"/>
  <c r="W31" i="15"/>
  <c r="W43" i="15"/>
  <c r="W57" i="15"/>
  <c r="W40" i="15"/>
  <c r="W47" i="15"/>
  <c r="W54" i="15"/>
  <c r="W30" i="15"/>
  <c r="W44" i="15"/>
  <c r="W58" i="15"/>
  <c r="W18" i="15"/>
  <c r="W25" i="15"/>
  <c r="W32" i="15"/>
  <c r="W39" i="15"/>
  <c r="W46" i="15"/>
  <c r="W36" i="15"/>
  <c r="W50" i="15"/>
  <c r="W64" i="15"/>
  <c r="W19" i="15"/>
  <c r="W48" i="15"/>
  <c r="W24" i="15"/>
  <c r="W45" i="15"/>
  <c r="W66" i="15"/>
  <c r="W65" i="15"/>
  <c r="W20" i="15"/>
  <c r="W55" i="15"/>
  <c r="W38" i="15"/>
  <c r="W59" i="15"/>
  <c r="V21" i="15"/>
  <c r="V28" i="15"/>
  <c r="V35" i="15"/>
  <c r="V42" i="15"/>
  <c r="V49" i="15"/>
  <c r="V56" i="15"/>
  <c r="V63" i="15"/>
  <c r="V36" i="15"/>
  <c r="V57" i="15"/>
  <c r="V26" i="15"/>
  <c r="V47" i="15"/>
  <c r="V37" i="15"/>
  <c r="V58" i="15"/>
  <c r="V20" i="15"/>
  <c r="V55" i="15"/>
  <c r="V45" i="15"/>
  <c r="V66" i="15"/>
  <c r="V43" i="15"/>
  <c r="V54" i="15"/>
  <c r="V51" i="15"/>
  <c r="V27" i="15"/>
  <c r="V41" i="15"/>
  <c r="V62" i="15"/>
  <c r="V17" i="15"/>
  <c r="V31" i="15"/>
  <c r="V38" i="15"/>
  <c r="V59" i="15"/>
  <c r="V18" i="15"/>
  <c r="V25" i="15"/>
  <c r="V32" i="15"/>
  <c r="V39" i="15"/>
  <c r="V46" i="15"/>
  <c r="V53" i="15"/>
  <c r="V60" i="15"/>
  <c r="V29" i="15"/>
  <c r="V40" i="15"/>
  <c r="V61" i="15"/>
  <c r="V48" i="15"/>
  <c r="V22" i="15"/>
  <c r="V50" i="15"/>
  <c r="V64" i="15"/>
  <c r="V19" i="15"/>
  <c r="V30" i="15"/>
  <c r="V44" i="15"/>
  <c r="V65" i="15"/>
  <c r="V34" i="15"/>
  <c r="V24" i="15"/>
  <c r="V52" i="15"/>
  <c r="V33" i="15"/>
  <c r="V23" i="15"/>
  <c r="L15" i="1"/>
  <c r="T57" i="15"/>
  <c r="T62" i="15"/>
  <c r="T45" i="15"/>
  <c r="T59" i="15"/>
  <c r="T33" i="15"/>
  <c r="T22" i="15"/>
  <c r="T29" i="15"/>
  <c r="T36" i="15"/>
  <c r="T43" i="15"/>
  <c r="T54" i="15"/>
  <c r="T19" i="15"/>
  <c r="T26" i="15"/>
  <c r="T40" i="15"/>
  <c r="T56" i="15"/>
  <c r="T51" i="15"/>
  <c r="T65" i="15"/>
  <c r="T17" i="15"/>
  <c r="T24" i="15"/>
  <c r="T31" i="15"/>
  <c r="T38" i="15"/>
  <c r="T48" i="15"/>
  <c r="T21" i="15"/>
  <c r="T27" i="15"/>
  <c r="T34" i="15"/>
  <c r="T46" i="15"/>
  <c r="T41" i="15"/>
  <c r="T66" i="15"/>
  <c r="T42" i="15"/>
  <c r="T64" i="15"/>
  <c r="T28" i="15"/>
  <c r="T49" i="15"/>
  <c r="T47" i="15"/>
  <c r="T55" i="15"/>
  <c r="T63" i="15"/>
  <c r="T18" i="15"/>
  <c r="T50" i="15"/>
  <c r="T25" i="15"/>
  <c r="T61" i="15"/>
  <c r="T23" i="15"/>
  <c r="T35" i="15"/>
  <c r="T44" i="15"/>
  <c r="T52" i="15"/>
  <c r="T60" i="15"/>
  <c r="T58" i="15"/>
  <c r="T32" i="15"/>
  <c r="T53" i="15"/>
  <c r="T39" i="15"/>
  <c r="T30" i="15"/>
  <c r="T20" i="15"/>
  <c r="T37" i="15"/>
  <c r="S22" i="15"/>
  <c r="S29" i="15"/>
  <c r="S36" i="15"/>
  <c r="S43" i="15"/>
  <c r="S54" i="15"/>
  <c r="S56" i="15"/>
  <c r="S51" i="15"/>
  <c r="S65" i="15"/>
  <c r="S19" i="15"/>
  <c r="S53" i="15"/>
  <c r="S17" i="15"/>
  <c r="S24" i="15"/>
  <c r="S31" i="15"/>
  <c r="S38" i="15"/>
  <c r="S48" i="15"/>
  <c r="S62" i="15"/>
  <c r="S26" i="15"/>
  <c r="S33" i="15"/>
  <c r="S40" i="15"/>
  <c r="S21" i="15"/>
  <c r="S28" i="15"/>
  <c r="S45" i="15"/>
  <c r="S59" i="15"/>
  <c r="S49" i="15"/>
  <c r="S57" i="15"/>
  <c r="S18" i="15"/>
  <c r="S41" i="15"/>
  <c r="S66" i="15"/>
  <c r="S32" i="15"/>
  <c r="S61" i="15"/>
  <c r="S35" i="15"/>
  <c r="S44" i="15"/>
  <c r="S52" i="15"/>
  <c r="S60" i="15"/>
  <c r="S55" i="15"/>
  <c r="S58" i="15"/>
  <c r="S23" i="15"/>
  <c r="S47" i="15"/>
  <c r="S63" i="15"/>
  <c r="S50" i="15"/>
  <c r="S25" i="15"/>
  <c r="S42" i="15"/>
  <c r="S64" i="15"/>
  <c r="S39" i="15"/>
  <c r="S30" i="15"/>
  <c r="S37" i="15"/>
  <c r="S20" i="15"/>
  <c r="S46" i="15"/>
  <c r="S34" i="15"/>
  <c r="S27" i="15"/>
  <c r="C4" i="7"/>
  <c r="C5" i="7" s="1"/>
  <c r="M15" i="1"/>
  <c r="K15" i="1"/>
  <c r="D15" i="1"/>
  <c r="N15" i="1"/>
  <c r="Q15" i="1"/>
  <c r="P15" i="1"/>
  <c r="O15" i="1"/>
  <c r="E22" i="7"/>
  <c r="E50" i="7"/>
  <c r="H59" i="15" s="1"/>
  <c r="E14" i="7"/>
  <c r="E13" i="7"/>
  <c r="H22" i="15" s="1"/>
  <c r="E12" i="7"/>
  <c r="H17" i="15"/>
  <c r="E36" i="7"/>
  <c r="E48" i="7"/>
  <c r="E47" i="7"/>
  <c r="E33" i="7"/>
  <c r="H42" i="15" s="1"/>
  <c r="E19" i="7"/>
  <c r="H28" i="15" s="1"/>
  <c r="E46" i="7"/>
  <c r="H55" i="15" s="1"/>
  <c r="E32" i="7"/>
  <c r="H41" i="15" s="1"/>
  <c r="E18" i="7"/>
  <c r="H27" i="15" s="1"/>
  <c r="E45" i="7"/>
  <c r="H54" i="15" s="1"/>
  <c r="E31" i="7"/>
  <c r="H40" i="15" s="1"/>
  <c r="E17" i="7"/>
  <c r="H26" i="15" s="1"/>
  <c r="E44" i="7"/>
  <c r="H53" i="15" s="1"/>
  <c r="E30" i="7"/>
  <c r="H39" i="15" s="1"/>
  <c r="E16" i="7"/>
  <c r="H25" i="15" s="1"/>
  <c r="E15" i="7"/>
  <c r="E56" i="7"/>
  <c r="E41" i="7"/>
  <c r="E54" i="7"/>
  <c r="E39" i="7"/>
  <c r="E11" i="7"/>
  <c r="E49" i="7"/>
  <c r="E34" i="7"/>
  <c r="E57" i="7"/>
  <c r="H66" i="15" s="1"/>
  <c r="E43" i="7"/>
  <c r="E29" i="7"/>
  <c r="E28" i="7"/>
  <c r="E55" i="7"/>
  <c r="E27" i="7"/>
  <c r="E40" i="7"/>
  <c r="E26" i="7"/>
  <c r="E53" i="7"/>
  <c r="E25" i="7"/>
  <c r="E20" i="7"/>
  <c r="H29" i="15" s="1"/>
  <c r="E42" i="7"/>
  <c r="E51" i="7"/>
  <c r="E37" i="7"/>
  <c r="H46" i="15" s="1"/>
  <c r="E23" i="7"/>
  <c r="H32" i="15" s="1"/>
  <c r="E35" i="7"/>
  <c r="E9" i="7"/>
  <c r="H18" i="15" s="1"/>
  <c r="E21" i="7"/>
  <c r="E52" i="7"/>
  <c r="E38" i="7"/>
  <c r="E24" i="7"/>
  <c r="H33" i="15" s="1"/>
  <c r="D20" i="11"/>
  <c r="D34" i="11"/>
  <c r="D47" i="11"/>
  <c r="D21" i="11"/>
  <c r="D35" i="11"/>
  <c r="D48" i="11"/>
  <c r="D22" i="11"/>
  <c r="D36" i="11"/>
  <c r="D49" i="11"/>
  <c r="D10" i="11"/>
  <c r="H19" i="15" s="1"/>
  <c r="D25" i="11"/>
  <c r="D39" i="11"/>
  <c r="D12" i="11"/>
  <c r="D26" i="11"/>
  <c r="D40" i="11"/>
  <c r="D53" i="11"/>
  <c r="D51" i="11"/>
  <c r="D13" i="11"/>
  <c r="D27" i="11"/>
  <c r="D41" i="11"/>
  <c r="D54" i="11"/>
  <c r="D24" i="11"/>
  <c r="D52" i="11"/>
  <c r="D14" i="11"/>
  <c r="D28" i="11"/>
  <c r="D42" i="11"/>
  <c r="D55" i="11"/>
  <c r="D38" i="11"/>
  <c r="D11" i="11"/>
  <c r="D15" i="11"/>
  <c r="D29" i="11"/>
  <c r="D43" i="11"/>
  <c r="D56" i="11"/>
  <c r="M10" i="15"/>
  <c r="N10" i="15"/>
  <c r="O10" i="15"/>
  <c r="P10" i="15"/>
  <c r="Q10" i="15"/>
  <c r="R10" i="15"/>
  <c r="E15" i="1"/>
  <c r="F15" i="1"/>
  <c r="G15" i="1"/>
  <c r="H15" i="1"/>
  <c r="I15" i="1"/>
  <c r="J15" i="1"/>
  <c r="H47" i="15" l="1"/>
  <c r="H64" i="15"/>
  <c r="H30" i="15"/>
  <c r="H37" i="15"/>
  <c r="H23" i="15"/>
  <c r="H51" i="15"/>
  <c r="H35" i="15"/>
  <c r="H38" i="15"/>
  <c r="H48" i="15"/>
  <c r="H44" i="15"/>
  <c r="H60" i="15"/>
  <c r="H31" i="15"/>
  <c r="H61" i="15"/>
  <c r="H62" i="15"/>
  <c r="H57" i="15"/>
  <c r="H49" i="15"/>
  <c r="H63" i="15"/>
  <c r="H56" i="15"/>
  <c r="H34" i="15"/>
  <c r="H43" i="15"/>
  <c r="H58" i="15"/>
  <c r="H20" i="15"/>
  <c r="H36" i="15"/>
  <c r="H50" i="15"/>
  <c r="H21" i="15"/>
  <c r="H65" i="15"/>
  <c r="H52" i="15"/>
  <c r="H45" i="15"/>
  <c r="H24" i="15"/>
  <c r="L17" i="15"/>
  <c r="Q51" i="15"/>
  <c r="Q65" i="15"/>
  <c r="Q53" i="15"/>
  <c r="Q28" i="15"/>
  <c r="Q64" i="15"/>
  <c r="Q17" i="15"/>
  <c r="Q24" i="15"/>
  <c r="Q31" i="15"/>
  <c r="Q38" i="15"/>
  <c r="Q48" i="15"/>
  <c r="Q62" i="15"/>
  <c r="Q35" i="15"/>
  <c r="Q42" i="15"/>
  <c r="Q45" i="15"/>
  <c r="Q59" i="15"/>
  <c r="Q21" i="15"/>
  <c r="Q50" i="15"/>
  <c r="Q19" i="15"/>
  <c r="Q26" i="15"/>
  <c r="Q33" i="15"/>
  <c r="Q40" i="15"/>
  <c r="Q56" i="15"/>
  <c r="Q44" i="15"/>
  <c r="Q52" i="15"/>
  <c r="Q60" i="15"/>
  <c r="Q29" i="15"/>
  <c r="Q23" i="15"/>
  <c r="Q30" i="15"/>
  <c r="Q47" i="15"/>
  <c r="Q55" i="15"/>
  <c r="Q63" i="15"/>
  <c r="Q32" i="15"/>
  <c r="Q39" i="15"/>
  <c r="Q36" i="15"/>
  <c r="Q18" i="15"/>
  <c r="Q41" i="15"/>
  <c r="Q58" i="15"/>
  <c r="Q66" i="15"/>
  <c r="Q25" i="15"/>
  <c r="Q61" i="15"/>
  <c r="Q22" i="15"/>
  <c r="Q20" i="15"/>
  <c r="Q37" i="15"/>
  <c r="Q43" i="15"/>
  <c r="Q46" i="15"/>
  <c r="Q27" i="15"/>
  <c r="Q34" i="15"/>
  <c r="Q49" i="15"/>
  <c r="Q54" i="15"/>
  <c r="Q57" i="15"/>
  <c r="P17" i="15"/>
  <c r="P24" i="15"/>
  <c r="P31" i="15"/>
  <c r="P38" i="15"/>
  <c r="P48" i="15"/>
  <c r="P62" i="15"/>
  <c r="P42" i="15"/>
  <c r="P50" i="15"/>
  <c r="P64" i="15"/>
  <c r="P45" i="15"/>
  <c r="P59" i="15"/>
  <c r="P47" i="15"/>
  <c r="P30" i="15"/>
  <c r="P19" i="15"/>
  <c r="P26" i="15"/>
  <c r="P33" i="15"/>
  <c r="P40" i="15"/>
  <c r="P56" i="15"/>
  <c r="P21" i="15"/>
  <c r="P28" i="15"/>
  <c r="P35" i="15"/>
  <c r="P61" i="15"/>
  <c r="P53" i="15"/>
  <c r="P55" i="15"/>
  <c r="P63" i="15"/>
  <c r="P22" i="15"/>
  <c r="P29" i="15"/>
  <c r="P36" i="15"/>
  <c r="P20" i="15"/>
  <c r="P27" i="15"/>
  <c r="P43" i="15"/>
  <c r="P54" i="15"/>
  <c r="P18" i="15"/>
  <c r="P41" i="15"/>
  <c r="P58" i="15"/>
  <c r="P66" i="15"/>
  <c r="P39" i="15"/>
  <c r="P23" i="15"/>
  <c r="P37" i="15"/>
  <c r="P25" i="15"/>
  <c r="P32" i="15"/>
  <c r="P34" i="15"/>
  <c r="P46" i="15"/>
  <c r="P51" i="15"/>
  <c r="P60" i="15"/>
  <c r="P44" i="15"/>
  <c r="P52" i="15"/>
  <c r="P57" i="15"/>
  <c r="P49" i="15"/>
  <c r="P65" i="15"/>
  <c r="O20" i="15"/>
  <c r="O31" i="15"/>
  <c r="O36" i="15"/>
  <c r="O40" i="15"/>
  <c r="O44" i="15"/>
  <c r="O19" i="15"/>
  <c r="O32" i="15"/>
  <c r="O37" i="15"/>
  <c r="O42" i="15"/>
  <c r="O17" i="15"/>
  <c r="O33" i="15"/>
  <c r="O39" i="15"/>
  <c r="O43" i="15"/>
  <c r="O18" i="15"/>
  <c r="O21" i="15"/>
  <c r="O22" i="15"/>
  <c r="O23" i="15"/>
  <c r="O24" i="15"/>
  <c r="O25" i="15"/>
  <c r="O26" i="15"/>
  <c r="O27" i="15"/>
  <c r="O28" i="15"/>
  <c r="O29" i="15"/>
  <c r="O30" i="15"/>
  <c r="O34" i="15"/>
  <c r="O35" i="15"/>
  <c r="O38" i="15"/>
  <c r="O41" i="15"/>
  <c r="O45" i="15"/>
  <c r="O59" i="15"/>
  <c r="O58" i="15"/>
  <c r="O56" i="15"/>
  <c r="O61" i="15"/>
  <c r="O53" i="15"/>
  <c r="O64" i="15"/>
  <c r="O47" i="15"/>
  <c r="O50" i="15"/>
  <c r="O66" i="15"/>
  <c r="O54" i="15"/>
  <c r="O51" i="15"/>
  <c r="O46" i="15"/>
  <c r="O48" i="15"/>
  <c r="O57" i="15"/>
  <c r="O62" i="15"/>
  <c r="O49" i="15"/>
  <c r="O63" i="15"/>
  <c r="O65" i="15"/>
  <c r="O52" i="15"/>
  <c r="O55" i="15"/>
  <c r="O60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2" i="15"/>
  <c r="N33" i="15"/>
  <c r="N34" i="15"/>
  <c r="N35" i="15"/>
  <c r="N36" i="15"/>
  <c r="N37" i="15"/>
  <c r="N38" i="15"/>
  <c r="N39" i="15"/>
  <c r="N40" i="15"/>
  <c r="N41" i="15"/>
  <c r="N42" i="15"/>
  <c r="N43" i="15"/>
  <c r="N44" i="15"/>
  <c r="N45" i="15"/>
  <c r="N46" i="15"/>
  <c r="N47" i="15"/>
  <c r="N48" i="15"/>
  <c r="N49" i="15"/>
  <c r="N50" i="15"/>
  <c r="N51" i="15"/>
  <c r="N52" i="15"/>
  <c r="N53" i="15"/>
  <c r="N54" i="15"/>
  <c r="N55" i="15"/>
  <c r="N56" i="15"/>
  <c r="N57" i="15"/>
  <c r="N58" i="15"/>
  <c r="N59" i="15"/>
  <c r="N60" i="15"/>
  <c r="N61" i="15"/>
  <c r="N62" i="15"/>
  <c r="N63" i="15"/>
  <c r="N64" i="15"/>
  <c r="N65" i="15"/>
  <c r="N6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34" i="15"/>
  <c r="R35" i="15"/>
  <c r="R36" i="15"/>
  <c r="R37" i="15"/>
  <c r="R38" i="15"/>
  <c r="R39" i="15"/>
  <c r="R40" i="15"/>
  <c r="R41" i="15"/>
  <c r="R42" i="15"/>
  <c r="R43" i="15"/>
  <c r="R44" i="15"/>
  <c r="R45" i="15"/>
  <c r="R46" i="15"/>
  <c r="R47" i="15"/>
  <c r="R48" i="15"/>
  <c r="R49" i="15"/>
  <c r="R50" i="15"/>
  <c r="R51" i="15"/>
  <c r="R52" i="15"/>
  <c r="R53" i="15"/>
  <c r="R54" i="15"/>
  <c r="R55" i="15"/>
  <c r="R56" i="15"/>
  <c r="R57" i="15"/>
  <c r="R58" i="15"/>
  <c r="R59" i="15"/>
  <c r="R60" i="15"/>
  <c r="R61" i="15"/>
  <c r="R62" i="15"/>
  <c r="R63" i="15"/>
  <c r="R64" i="15"/>
  <c r="R65" i="15"/>
  <c r="R6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K10" i="15"/>
  <c r="K17" i="15" l="1"/>
  <c r="I17" i="15" s="1"/>
  <c r="K18" i="15"/>
  <c r="I18" i="15" s="1"/>
  <c r="K19" i="15"/>
  <c r="I19" i="15" s="1"/>
  <c r="K20" i="15"/>
  <c r="I20" i="15" s="1"/>
  <c r="K21" i="15"/>
  <c r="I21" i="15" s="1"/>
  <c r="K22" i="15"/>
  <c r="I22" i="15" s="1"/>
  <c r="K23" i="15"/>
  <c r="I23" i="15" s="1"/>
  <c r="K24" i="15"/>
  <c r="I24" i="15" s="1"/>
  <c r="K25" i="15"/>
  <c r="I25" i="15" s="1"/>
  <c r="K26" i="15"/>
  <c r="I26" i="15" s="1"/>
  <c r="K27" i="15"/>
  <c r="I27" i="15" s="1"/>
  <c r="K28" i="15"/>
  <c r="I28" i="15" s="1"/>
  <c r="K29" i="15"/>
  <c r="I29" i="15" s="1"/>
  <c r="K30" i="15"/>
  <c r="I30" i="15" s="1"/>
  <c r="K31" i="15"/>
  <c r="I31" i="15" s="1"/>
  <c r="K32" i="15"/>
  <c r="I32" i="15" s="1"/>
  <c r="K33" i="15"/>
  <c r="I33" i="15" s="1"/>
  <c r="D33" i="15" s="1"/>
  <c r="K34" i="15"/>
  <c r="I34" i="15" s="1"/>
  <c r="K35" i="15"/>
  <c r="I35" i="15" s="1"/>
  <c r="K36" i="15"/>
  <c r="I36" i="15" s="1"/>
  <c r="K37" i="15"/>
  <c r="I37" i="15" s="1"/>
  <c r="K38" i="15"/>
  <c r="I38" i="15" s="1"/>
  <c r="K39" i="15"/>
  <c r="I39" i="15" s="1"/>
  <c r="K40" i="15"/>
  <c r="I40" i="15" s="1"/>
  <c r="K41" i="15"/>
  <c r="I41" i="15" s="1"/>
  <c r="K42" i="15"/>
  <c r="I42" i="15" s="1"/>
  <c r="K43" i="15"/>
  <c r="I43" i="15" s="1"/>
  <c r="K44" i="15"/>
  <c r="I44" i="15" s="1"/>
  <c r="K45" i="15"/>
  <c r="I45" i="15" s="1"/>
  <c r="K46" i="15"/>
  <c r="I46" i="15" s="1"/>
  <c r="K47" i="15"/>
  <c r="I47" i="15" s="1"/>
  <c r="K48" i="15"/>
  <c r="I48" i="15" s="1"/>
  <c r="K49" i="15"/>
  <c r="I49" i="15" s="1"/>
  <c r="K50" i="15"/>
  <c r="I50" i="15" s="1"/>
  <c r="K51" i="15"/>
  <c r="I51" i="15" s="1"/>
  <c r="K52" i="15"/>
  <c r="I52" i="15" s="1"/>
  <c r="K53" i="15"/>
  <c r="I53" i="15" s="1"/>
  <c r="K54" i="15"/>
  <c r="I54" i="15" s="1"/>
  <c r="K55" i="15"/>
  <c r="I55" i="15" s="1"/>
  <c r="K56" i="15"/>
  <c r="I56" i="15" s="1"/>
  <c r="K57" i="15"/>
  <c r="I57" i="15" s="1"/>
  <c r="K58" i="15"/>
  <c r="I58" i="15" s="1"/>
  <c r="K59" i="15"/>
  <c r="I59" i="15" s="1"/>
  <c r="K60" i="15"/>
  <c r="I60" i="15" s="1"/>
  <c r="K61" i="15"/>
  <c r="I61" i="15" s="1"/>
  <c r="K62" i="15"/>
  <c r="I62" i="15" s="1"/>
  <c r="K63" i="15"/>
  <c r="I63" i="15" s="1"/>
  <c r="K64" i="15"/>
  <c r="I64" i="15" s="1"/>
  <c r="K65" i="15"/>
  <c r="I65" i="15" s="1"/>
  <c r="K66" i="15"/>
  <c r="I66" i="15" s="1"/>
  <c r="D56" i="15" l="1"/>
  <c r="E56" i="15"/>
  <c r="D30" i="15"/>
  <c r="E30" i="15"/>
  <c r="D27" i="15"/>
  <c r="E27" i="15"/>
  <c r="D40" i="15"/>
  <c r="E40" i="15"/>
  <c r="D53" i="15"/>
  <c r="E53" i="15"/>
  <c r="D38" i="15"/>
  <c r="E38" i="15"/>
  <c r="D23" i="15"/>
  <c r="E23" i="15"/>
  <c r="D36" i="15"/>
  <c r="E36" i="15"/>
  <c r="D34" i="15"/>
  <c r="E34" i="15"/>
  <c r="D29" i="15"/>
  <c r="E29" i="15"/>
  <c r="D28" i="15"/>
  <c r="E28" i="15"/>
  <c r="D55" i="15"/>
  <c r="E55" i="15"/>
  <c r="D39" i="15"/>
  <c r="E39" i="15"/>
  <c r="D24" i="15"/>
  <c r="E24" i="15"/>
  <c r="D65" i="15"/>
  <c r="E65" i="15"/>
  <c r="D64" i="15"/>
  <c r="E64" i="15"/>
  <c r="D49" i="15"/>
  <c r="E49" i="15"/>
  <c r="D62" i="15"/>
  <c r="E62" i="15"/>
  <c r="D47" i="15"/>
  <c r="E47" i="15"/>
  <c r="E33" i="15"/>
  <c r="F33" i="15" s="1"/>
  <c r="G33" i="15" s="1" a="1"/>
  <c r="G33" i="15" s="1"/>
  <c r="D19" i="15"/>
  <c r="E19" i="15"/>
  <c r="D44" i="15"/>
  <c r="E44" i="15"/>
  <c r="D43" i="15"/>
  <c r="E43" i="15"/>
  <c r="D26" i="15"/>
  <c r="E26" i="15"/>
  <c r="D66" i="15"/>
  <c r="E66" i="15"/>
  <c r="D51" i="15"/>
  <c r="E51" i="15"/>
  <c r="D50" i="15"/>
  <c r="E50" i="15"/>
  <c r="D63" i="15"/>
  <c r="E63" i="15"/>
  <c r="D35" i="15"/>
  <c r="E35" i="15"/>
  <c r="D48" i="15"/>
  <c r="E48" i="15"/>
  <c r="D60" i="15"/>
  <c r="E60" i="15"/>
  <c r="D46" i="15"/>
  <c r="E46" i="15"/>
  <c r="D32" i="15"/>
  <c r="E32" i="15"/>
  <c r="D18" i="15"/>
  <c r="E18" i="15"/>
  <c r="D58" i="15"/>
  <c r="E58" i="15"/>
  <c r="D57" i="15"/>
  <c r="E57" i="15"/>
  <c r="D42" i="15"/>
  <c r="E42" i="15"/>
  <c r="D41" i="15"/>
  <c r="E41" i="15"/>
  <c r="D54" i="15"/>
  <c r="E54" i="15"/>
  <c r="D25" i="15"/>
  <c r="E25" i="15"/>
  <c r="D52" i="15"/>
  <c r="E52" i="15"/>
  <c r="D37" i="15"/>
  <c r="E37" i="15"/>
  <c r="D22" i="15"/>
  <c r="E22" i="15"/>
  <c r="D21" i="15"/>
  <c r="E21" i="15"/>
  <c r="D20" i="15"/>
  <c r="E20" i="15"/>
  <c r="D61" i="15"/>
  <c r="E61" i="15"/>
  <c r="D59" i="15"/>
  <c r="E59" i="15"/>
  <c r="D45" i="15"/>
  <c r="E45" i="15"/>
  <c r="D31" i="15"/>
  <c r="E31" i="15"/>
  <c r="D17" i="15"/>
  <c r="E17" i="15"/>
  <c r="F62" i="15" l="1"/>
  <c r="G62" i="15" s="1" a="1"/>
  <c r="G62" i="15" s="1"/>
  <c r="F36" i="15"/>
  <c r="G36" i="15" s="1" a="1"/>
  <c r="G36" i="15" s="1"/>
  <c r="F32" i="15"/>
  <c r="G32" i="15" s="1" a="1"/>
  <c r="G32" i="15" s="1"/>
  <c r="F51" i="15"/>
  <c r="G51" i="15" s="1" a="1"/>
  <c r="G51" i="15" s="1"/>
  <c r="F28" i="15"/>
  <c r="G28" i="15" s="1" a="1"/>
  <c r="G28" i="15" s="1"/>
  <c r="F25" i="15"/>
  <c r="G25" i="15" s="1" a="1"/>
  <c r="G25" i="15" s="1"/>
  <c r="F21" i="15"/>
  <c r="G21" i="15" s="1" a="1"/>
  <c r="G21" i="15" s="1"/>
  <c r="F55" i="15"/>
  <c r="G55" i="15" s="1" a="1"/>
  <c r="G55" i="15" s="1"/>
  <c r="F29" i="15"/>
  <c r="G29" i="15" s="1" a="1"/>
  <c r="G29" i="15" s="1"/>
  <c r="F47" i="15"/>
  <c r="G47" i="15" s="1" a="1"/>
  <c r="G47" i="15" s="1"/>
  <c r="F24" i="15"/>
  <c r="G24" i="15" s="1" a="1"/>
  <c r="G24" i="15" s="1"/>
  <c r="F40" i="15"/>
  <c r="G40" i="15" s="1" a="1"/>
  <c r="G40" i="15" s="1"/>
  <c r="F23" i="15"/>
  <c r="G23" i="15" s="1" a="1"/>
  <c r="G23" i="15" s="1"/>
  <c r="F54" i="15"/>
  <c r="G54" i="15" s="1" a="1"/>
  <c r="G54" i="15" s="1"/>
  <c r="F45" i="15"/>
  <c r="G45" i="15" s="1" a="1"/>
  <c r="G45" i="15" s="1"/>
  <c r="F60" i="15"/>
  <c r="G60" i="15" s="1" a="1"/>
  <c r="G60" i="15" s="1"/>
  <c r="F64" i="15"/>
  <c r="G64" i="15" s="1" a="1"/>
  <c r="G64" i="15" s="1"/>
  <c r="F59" i="15"/>
  <c r="G59" i="15" s="1" a="1"/>
  <c r="G59" i="15" s="1"/>
  <c r="F56" i="15"/>
  <c r="G56" i="15" s="1" a="1"/>
  <c r="G56" i="15" s="1"/>
  <c r="F26" i="15"/>
  <c r="G26" i="15" s="1" a="1"/>
  <c r="G26" i="15" s="1"/>
  <c r="F61" i="15"/>
  <c r="G61" i="15" s="1" a="1"/>
  <c r="G61" i="15" s="1"/>
  <c r="F58" i="15"/>
  <c r="G58" i="15" s="1" a="1"/>
  <c r="G58" i="15" s="1"/>
  <c r="F35" i="15"/>
  <c r="G35" i="15" s="1" a="1"/>
  <c r="G35" i="15" s="1"/>
  <c r="F49" i="15"/>
  <c r="G49" i="15" s="1" a="1"/>
  <c r="G49" i="15" s="1"/>
  <c r="F38" i="15"/>
  <c r="G38" i="15" s="1" a="1"/>
  <c r="G38" i="15" s="1"/>
  <c r="F22" i="15"/>
  <c r="G22" i="15" s="1" a="1"/>
  <c r="G22" i="15" s="1"/>
  <c r="F66" i="15"/>
  <c r="G66" i="15" s="1" a="1"/>
  <c r="G66" i="15" s="1"/>
  <c r="F44" i="15"/>
  <c r="G44" i="15" s="1" a="1"/>
  <c r="G44" i="15" s="1"/>
  <c r="F30" i="15"/>
  <c r="G30" i="15" s="1" a="1"/>
  <c r="G30" i="15" s="1"/>
  <c r="F42" i="15"/>
  <c r="G42" i="15" s="1" a="1"/>
  <c r="G42" i="15" s="1"/>
  <c r="F19" i="15"/>
  <c r="G19" i="15" s="1" a="1"/>
  <c r="G19" i="15" s="1"/>
  <c r="F53" i="15"/>
  <c r="G53" i="15" s="1" a="1"/>
  <c r="G53" i="15" s="1"/>
  <c r="F37" i="15"/>
  <c r="G37" i="15" s="1" a="1"/>
  <c r="G37" i="15" s="1"/>
  <c r="F48" i="15"/>
  <c r="G48" i="15" s="1" a="1"/>
  <c r="G48" i="15" s="1"/>
  <c r="F39" i="15"/>
  <c r="G39" i="15" s="1" a="1"/>
  <c r="G39" i="15" s="1"/>
  <c r="F34" i="15"/>
  <c r="G34" i="15" s="1" a="1"/>
  <c r="G34" i="15" s="1"/>
  <c r="F27" i="15"/>
  <c r="G27" i="15" s="1" a="1"/>
  <c r="G27" i="15" s="1"/>
  <c r="F17" i="15"/>
  <c r="G17" i="15" s="1" a="1"/>
  <c r="G17" i="15" s="1"/>
  <c r="F50" i="15"/>
  <c r="G50" i="15" s="1" a="1"/>
  <c r="G50" i="15" s="1"/>
  <c r="F31" i="15"/>
  <c r="G31" i="15" s="1" a="1"/>
  <c r="G31" i="15" s="1"/>
  <c r="F46" i="15"/>
  <c r="G46" i="15" s="1" a="1"/>
  <c r="G46" i="15" s="1"/>
  <c r="F43" i="15"/>
  <c r="G43" i="15" s="1" a="1"/>
  <c r="G43" i="15" s="1"/>
  <c r="F41" i="15"/>
  <c r="G41" i="15" s="1" a="1"/>
  <c r="G41" i="15" s="1"/>
  <c r="F65" i="15"/>
  <c r="G65" i="15" s="1" a="1"/>
  <c r="G65" i="15" s="1"/>
  <c r="F57" i="15"/>
  <c r="G57" i="15" s="1" a="1"/>
  <c r="G57" i="15" s="1"/>
  <c r="F20" i="15"/>
  <c r="G20" i="15" s="1" a="1"/>
  <c r="G20" i="15" s="1"/>
  <c r="F52" i="15"/>
  <c r="G52" i="15" s="1" a="1"/>
  <c r="G52" i="15" s="1"/>
  <c r="F18" i="15"/>
  <c r="G18" i="15" s="1" a="1"/>
  <c r="G18" i="15" s="1"/>
  <c r="F63" i="15"/>
  <c r="G63" i="15" s="1" a="1"/>
  <c r="G63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<sst xmlns="http://schemas.openxmlformats.org/spreadsheetml/2006/main" count="96" uniqueCount="52">
  <si>
    <t>Need to provide more problems</t>
  </si>
  <si>
    <t>Enough problems provided</t>
  </si>
  <si>
    <t>LO1</t>
  </si>
  <si>
    <t>LO2</t>
  </si>
  <si>
    <t>LO3</t>
  </si>
  <si>
    <t>LO4</t>
  </si>
  <si>
    <t>LO5</t>
  </si>
  <si>
    <t>LO6</t>
  </si>
  <si>
    <t>LO7</t>
  </si>
  <si>
    <t>LO8</t>
  </si>
  <si>
    <t>LO9</t>
  </si>
  <si>
    <t># for Mastery</t>
  </si>
  <si>
    <t>Achieved</t>
  </si>
  <si>
    <t># of Attempts to Date</t>
  </si>
  <si>
    <t>Needs Revision</t>
  </si>
  <si>
    <t># of Attempts Planned</t>
  </si>
  <si>
    <t>Not Yet</t>
  </si>
  <si>
    <t>Mastery Score</t>
  </si>
  <si>
    <t>No Attempt</t>
  </si>
  <si>
    <t>LO10</t>
  </si>
  <si>
    <t>LO11</t>
  </si>
  <si>
    <t>LO12</t>
  </si>
  <si>
    <t>LO13</t>
  </si>
  <si>
    <t>LO14</t>
  </si>
  <si>
    <t>LO15</t>
  </si>
  <si>
    <t>L1</t>
  </si>
  <si>
    <t>Total Points</t>
  </si>
  <si>
    <t>Total %</t>
  </si>
  <si>
    <t>Total Points to Date</t>
  </si>
  <si>
    <t>Total Points Planned</t>
  </si>
  <si>
    <t>Minimum Points to Achieve LO16</t>
  </si>
  <si>
    <t>Below 85%</t>
  </si>
  <si>
    <t>HW1</t>
  </si>
  <si>
    <t>D1A</t>
  </si>
  <si>
    <t>D1P</t>
  </si>
  <si>
    <t>Mastered</t>
  </si>
  <si>
    <t>Partially Mastered</t>
  </si>
  <si>
    <t>No Mastery</t>
  </si>
  <si>
    <t>Maximum Points Missed</t>
  </si>
  <si>
    <t>HW Points</t>
  </si>
  <si>
    <t>Total HW Points to Date</t>
  </si>
  <si>
    <t>Remaining Attempts</t>
  </si>
  <si>
    <t>Score for Mastery</t>
  </si>
  <si>
    <t>Missed the learning objective</t>
  </si>
  <si>
    <t>Could still get the learning objective</t>
  </si>
  <si>
    <t># LO Missed</t>
  </si>
  <si>
    <t>Letter Grade</t>
  </si>
  <si>
    <t>+/- Grade</t>
  </si>
  <si>
    <t>LO16 and LO17</t>
  </si>
  <si>
    <t>Student</t>
  </si>
  <si>
    <t>Combined Letter Grade</t>
  </si>
  <si>
    <t>% for Canvas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</si>
</sst>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8"/>
      <name val="Aptos Narrow"/>
      <family val="2"/>
      <scheme val="minor"/>
    </font>
    <font>
      <sz val="12"/>
      <color theme="8"/>
      <name val="Aptos Narrow"/>
      <family val="2"/>
      <scheme val="minor"/>
    </font>
    <font>
      <sz val="12"/>
      <color theme="6"/>
      <name val="Aptos Narrow"/>
      <family val="2"/>
      <scheme val="minor"/>
    </font>
    <font>
      <sz val="12"/>
      <color rgb="FFA36009"/>
      <name val="Aptos Narrow"/>
      <family val="2"/>
      <scheme val="minor"/>
    </font>
    <font>
      <sz val="12"/>
      <color rgb="FFA41117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BDC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7" borderId="1" xfId="0" applyFill="1" applyBorder="1" applyAlignment="1">
      <alignment horizontal="center"/>
    </xf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1" fillId="0" borderId="0" xfId="0" applyFont="1"/>
    <xf numFmtId="1" fontId="0" fillId="0" borderId="1" xfId="0" applyNumberFormat="1" applyBorder="1" applyAlignment="1">
      <alignment horizontal="center"/>
    </xf>
    <xf numFmtId="9" fontId="0" fillId="0" borderId="5" xfId="1" applyFont="1" applyBorder="1" applyAlignment="1">
      <alignment horizontal="center"/>
    </xf>
    <xf numFmtId="0" fontId="4" fillId="4" borderId="5" xfId="0" applyFont="1" applyFill="1" applyBorder="1"/>
    <xf numFmtId="0" fontId="5" fillId="2" borderId="5" xfId="0" applyFont="1" applyFill="1" applyBorder="1"/>
    <xf numFmtId="0" fontId="3" fillId="3" borderId="2" xfId="0" applyFont="1" applyFill="1" applyBorder="1"/>
    <xf numFmtId="0" fontId="3" fillId="3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0" fillId="4" borderId="7" xfId="0" applyFill="1" applyBorder="1" applyAlignment="1">
      <alignment horizontal="center"/>
    </xf>
    <xf numFmtId="0" fontId="5" fillId="2" borderId="6" xfId="0" applyFont="1" applyFill="1" applyBorder="1" applyAlignment="1">
      <alignment horizontal="left"/>
    </xf>
    <xf numFmtId="0" fontId="5" fillId="2" borderId="7" xfId="0" applyFont="1" applyFill="1" applyBorder="1" applyAlignment="1">
      <alignment horizontal="center"/>
    </xf>
    <xf numFmtId="0" fontId="1" fillId="0" borderId="0" xfId="0" applyFont="1" applyAlignment="1">
      <alignment shrinkToFit="1"/>
    </xf>
    <xf numFmtId="1" fontId="0" fillId="0" borderId="0" xfId="0" applyNumberFormat="1"/>
    <xf numFmtId="0" fontId="0" fillId="0" borderId="5" xfId="0" applyBorder="1"/>
    <xf numFmtId="0" fontId="8" fillId="0" borderId="1" xfId="0" applyFont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0" xfId="0" applyFill="1"/>
    <xf numFmtId="0" fontId="1" fillId="0" borderId="1" xfId="0" applyFont="1" applyBorder="1" applyAlignment="1">
      <alignment horizontal="right"/>
    </xf>
    <xf numFmtId="9" fontId="0" fillId="0" borderId="1" xfId="1" applyFont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0" fillId="0" borderId="1" xfId="0" applyBorder="1" applyAlignment="1">
      <alignment horizontal="left"/>
    </xf>
    <xf numFmtId="9" fontId="0" fillId="0" borderId="1" xfId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horizontal="center" wrapText="1"/>
    </xf>
  </cellXfs>
  <cellStyles count="2">
    <cellStyle name="Normal" xfId="0" builtinId="0"/>
    <cellStyle name="Percent" xfId="1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36009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F3BDC4"/>
      <color rgb="FFA36009"/>
      <color rgb="FFFFEB9C"/>
      <color rgb="FFA41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5E429-0AB2-8044-8BBA-E42C89EEC005}">
  <dimension ref="A1:BL66"/>
  <sheetViews>
    <sheetView showGridLines="0" tabSelected="1" zoomScale="150" zoomScaleNormal="150" workbookViewId="0">
      <selection activeCell="B11" sqref="B11"/>
    </sheetView>
  </sheetViews>
  <sheetFormatPr baseColWidth="10" defaultColWidth="11" defaultRowHeight="16" x14ac:dyDescent="0.2"/>
  <cols>
    <col min="1" max="1" width="4.6640625" customWidth="1"/>
    <col min="2" max="2" width="18.6640625" bestFit="1" customWidth="1"/>
    <col min="3" max="10" width="6.83203125" customWidth="1"/>
    <col min="11" max="11" width="5.1640625" customWidth="1"/>
    <col min="12" max="17" width="5.5" customWidth="1"/>
    <col min="18" max="18" width="4.5" customWidth="1"/>
    <col min="19" max="19" width="5.5" style="1" customWidth="1"/>
    <col min="20" max="20" width="13.5" style="1" customWidth="1"/>
    <col min="21" max="21" width="5.5" style="1" customWidth="1"/>
    <col min="22" max="25" width="5.5" style="1" bestFit="1" customWidth="1"/>
    <col min="26" max="26" width="5.6640625" bestFit="1" customWidth="1"/>
    <col min="27" max="36" width="5.5" bestFit="1" customWidth="1"/>
    <col min="37" max="39" width="7" bestFit="1" customWidth="1"/>
    <col min="40" max="42" width="5.5" bestFit="1" customWidth="1"/>
    <col min="43" max="47" width="7" bestFit="1" customWidth="1"/>
    <col min="48" max="50" width="4.83203125" bestFit="1" customWidth="1"/>
    <col min="51" max="52" width="5.6640625" style="1" bestFit="1" customWidth="1"/>
    <col min="53" max="57" width="5.5" style="1" bestFit="1" customWidth="1"/>
    <col min="58" max="58" width="5.6640625" style="1" bestFit="1" customWidth="1"/>
    <col min="59" max="64" width="5.5" bestFit="1" customWidth="1"/>
  </cols>
  <sheetData>
    <row r="1" spans="1:64" x14ac:dyDescent="0.2">
      <c r="X1" s="39"/>
      <c r="Y1" s="39"/>
      <c r="Z1" s="40"/>
    </row>
    <row r="2" spans="1:64" x14ac:dyDescent="0.2">
      <c r="C2" s="15" t="s">
        <v>0</v>
      </c>
      <c r="D2" s="16"/>
      <c r="E2" s="16"/>
      <c r="F2" s="16"/>
      <c r="G2" s="16"/>
      <c r="H2" s="17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</row>
    <row r="3" spans="1:64" x14ac:dyDescent="0.2">
      <c r="C3" s="11" t="s">
        <v>1</v>
      </c>
      <c r="D3" s="12"/>
      <c r="E3" s="12"/>
      <c r="F3" s="12"/>
      <c r="G3" s="12"/>
      <c r="H3" s="13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</row>
    <row r="4" spans="1:64" x14ac:dyDescent="0.2"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</row>
    <row r="5" spans="1:64" x14ac:dyDescent="0.2"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  <c r="L5" s="5" t="s">
        <v>19</v>
      </c>
      <c r="M5" s="5" t="s">
        <v>20</v>
      </c>
      <c r="N5" s="5" t="s">
        <v>21</v>
      </c>
      <c r="O5" s="5" t="s">
        <v>22</v>
      </c>
      <c r="P5" s="5" t="s">
        <v>23</v>
      </c>
      <c r="Q5" s="5" t="s">
        <v>24</v>
      </c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</row>
    <row r="6" spans="1:64" x14ac:dyDescent="0.2">
      <c r="B6" s="4" t="s">
        <v>11</v>
      </c>
      <c r="C6" s="6">
        <v>2</v>
      </c>
      <c r="D6" s="6">
        <v>2</v>
      </c>
      <c r="E6" s="6">
        <v>2</v>
      </c>
      <c r="F6" s="6">
        <v>2</v>
      </c>
      <c r="G6" s="6">
        <v>2</v>
      </c>
      <c r="H6" s="6">
        <v>2</v>
      </c>
      <c r="I6" s="6">
        <v>2</v>
      </c>
      <c r="J6" s="6">
        <v>2</v>
      </c>
      <c r="K6" s="6">
        <v>2</v>
      </c>
      <c r="L6" s="6">
        <v>2</v>
      </c>
      <c r="M6" s="6">
        <v>2</v>
      </c>
      <c r="N6" s="6">
        <v>1</v>
      </c>
      <c r="O6" s="6">
        <v>1</v>
      </c>
      <c r="P6" s="6">
        <v>1</v>
      </c>
      <c r="Q6" s="6">
        <v>1</v>
      </c>
      <c r="R6" s="2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</row>
    <row r="7" spans="1:64" x14ac:dyDescent="0.2">
      <c r="B7" s="4" t="s">
        <v>13</v>
      </c>
      <c r="C7" s="14">
        <f>COUNTIF($S$16:$CU$16,C$16)</f>
        <v>2</v>
      </c>
      <c r="D7" s="14">
        <f>COUNTIF($S$16:$CU$16,D$16)</f>
        <v>2</v>
      </c>
      <c r="E7" s="14">
        <f>COUNTIF($S$16:$CU$16,E$16)</f>
        <v>0</v>
      </c>
      <c r="F7" s="14">
        <f>COUNTIF($S$16:$CU$16,F$16)</f>
        <v>0</v>
      </c>
      <c r="G7" s="14">
        <f>COUNTIF($S$16:$CU$16,G$16)</f>
        <v>0</v>
      </c>
      <c r="H7" s="14">
        <f>COUNTIF($S$16:$CU$16,H$16)</f>
        <v>0</v>
      </c>
      <c r="I7" s="14">
        <f>COUNTIF($S$16:$CU$16,I$16)</f>
        <v>0</v>
      </c>
      <c r="J7" s="14">
        <f>COUNTIF($S$16:$CU$16,J$16)</f>
        <v>0</v>
      </c>
      <c r="K7" s="14">
        <f>COUNTIF($S$16:$CU$16,K$16)</f>
        <v>0</v>
      </c>
      <c r="L7" s="14">
        <f>COUNTIF($S$16:$CU$16,L$16)</f>
        <v>0</v>
      </c>
      <c r="M7" s="14">
        <f>COUNTIF($S$16:$CU$16,M$16)</f>
        <v>0</v>
      </c>
      <c r="N7" s="14">
        <f>COUNTIF($S$16:$CU$16,N$16)</f>
        <v>0</v>
      </c>
      <c r="O7" s="14">
        <f>COUNTIF($S$16:$CU$16,O$16)</f>
        <v>0</v>
      </c>
      <c r="P7" s="14">
        <f>COUNTIF($S$16:$CU$16,P$16)</f>
        <v>0</v>
      </c>
      <c r="Q7" s="14">
        <f>COUNTIF($S$16:$CU$16,Q$16)</f>
        <v>0</v>
      </c>
      <c r="R7" s="2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</row>
    <row r="8" spans="1:64" x14ac:dyDescent="0.2">
      <c r="B8" s="4" t="s">
        <v>15</v>
      </c>
      <c r="C8" s="6">
        <v>4</v>
      </c>
      <c r="D8" s="6">
        <v>4</v>
      </c>
      <c r="E8" s="6">
        <v>4</v>
      </c>
      <c r="F8" s="6">
        <v>5</v>
      </c>
      <c r="G8" s="6">
        <v>4</v>
      </c>
      <c r="H8" s="6">
        <v>4</v>
      </c>
      <c r="I8" s="6">
        <v>4</v>
      </c>
      <c r="J8" s="6">
        <v>4</v>
      </c>
      <c r="K8" s="6">
        <v>4</v>
      </c>
      <c r="L8" s="6">
        <v>4</v>
      </c>
      <c r="M8" s="6">
        <v>4</v>
      </c>
      <c r="N8" s="6">
        <v>2</v>
      </c>
      <c r="O8" s="6">
        <v>2</v>
      </c>
      <c r="P8" s="6">
        <v>2</v>
      </c>
      <c r="Q8" s="6">
        <v>2</v>
      </c>
      <c r="R8" s="2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</row>
    <row r="9" spans="1:64" x14ac:dyDescent="0.2">
      <c r="B9" s="4" t="s">
        <v>17</v>
      </c>
      <c r="C9" s="6">
        <v>3</v>
      </c>
      <c r="D9" s="6">
        <v>3</v>
      </c>
      <c r="E9" s="6">
        <v>3</v>
      </c>
      <c r="F9" s="6">
        <v>3</v>
      </c>
      <c r="G9" s="6">
        <v>3</v>
      </c>
      <c r="H9" s="6">
        <v>3</v>
      </c>
      <c r="I9" s="6">
        <v>3</v>
      </c>
      <c r="J9" s="6">
        <v>3</v>
      </c>
      <c r="K9" s="6">
        <v>3</v>
      </c>
      <c r="L9" s="6">
        <v>3</v>
      </c>
      <c r="M9" s="6">
        <v>3</v>
      </c>
      <c r="N9" s="6">
        <v>3</v>
      </c>
      <c r="O9" s="6">
        <v>3</v>
      </c>
      <c r="P9" s="6">
        <v>3</v>
      </c>
      <c r="Q9" s="6">
        <v>3</v>
      </c>
      <c r="R9" s="2"/>
      <c r="S9" s="7">
        <v>3</v>
      </c>
      <c r="T9" s="45" t="s">
        <v>12</v>
      </c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</row>
    <row r="10" spans="1:64" x14ac:dyDescent="0.2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2"/>
      <c r="S10" s="9">
        <v>2</v>
      </c>
      <c r="T10" s="45" t="s">
        <v>14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64" x14ac:dyDescent="0.2">
      <c r="C11" s="24" t="s">
        <v>35</v>
      </c>
      <c r="D11" s="30"/>
      <c r="E11" s="31"/>
      <c r="F11" s="32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2"/>
      <c r="S11" s="8">
        <v>1</v>
      </c>
      <c r="T11" s="45" t="s">
        <v>16</v>
      </c>
    </row>
    <row r="12" spans="1:64" x14ac:dyDescent="0.2">
      <c r="C12" s="25" t="s">
        <v>36</v>
      </c>
      <c r="D12" s="33"/>
      <c r="E12" s="33"/>
      <c r="F12" s="34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2"/>
      <c r="S12" s="10">
        <v>0</v>
      </c>
      <c r="T12" s="45" t="s">
        <v>18</v>
      </c>
    </row>
    <row r="13" spans="1:64" x14ac:dyDescent="0.2">
      <c r="C13" s="26" t="s">
        <v>37</v>
      </c>
      <c r="D13" s="27"/>
      <c r="E13" s="28"/>
      <c r="F13" s="29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2"/>
      <c r="S13" s="2"/>
      <c r="T13" s="2"/>
      <c r="U13" s="2"/>
      <c r="V13" s="2"/>
      <c r="W13" s="2"/>
    </row>
    <row r="14" spans="1:64" x14ac:dyDescent="0.2"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2"/>
      <c r="S14" s="42">
        <f>COUNTIF(S17:S66,3)/COUNTA($B17:$B66)</f>
        <v>0.66</v>
      </c>
      <c r="T14" s="42">
        <f>COUNTIF(T17:T66,3)/COUNTA($B17:$B66)</f>
        <v>0.78</v>
      </c>
      <c r="U14" s="42">
        <f>COUNTIF(U17:U66,3)/COUNTA($B17:$B66)</f>
        <v>0.74</v>
      </c>
      <c r="V14" s="42">
        <f>COUNTIF(V17:V66,3)/COUNTA($B17:$B66)</f>
        <v>0.88</v>
      </c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</row>
    <row r="15" spans="1:64" x14ac:dyDescent="0.2">
      <c r="C15" s="46">
        <f>COUNTIF(C17:C66,"&gt;=" &amp; C9*C6)/COUNTA($B17:$B66)</f>
        <v>0.52</v>
      </c>
      <c r="D15" s="46">
        <f>COUNTIF(D17:D66,"&gt;=" &amp; D9*D6)/COUNTA($B17:$B66)</f>
        <v>0.74</v>
      </c>
      <c r="E15" s="46">
        <f>COUNTIF(E17:E66,"&gt;=" &amp; E9*E6)/COUNTA($B17:$B66)</f>
        <v>0</v>
      </c>
      <c r="F15" s="46">
        <f>COUNTIF(F17:F66,"&gt;=" &amp; F9*F6)/COUNTA($B17:$B66)</f>
        <v>0</v>
      </c>
      <c r="G15" s="46">
        <f>COUNTIF(G17:G66,"&gt;=" &amp; G9*G6)/COUNTA($B17:$B66)</f>
        <v>0</v>
      </c>
      <c r="H15" s="46">
        <f>COUNTIF(H17:H66,"&gt;=" &amp; H9*H6)/COUNTA($B17:$B66)</f>
        <v>0</v>
      </c>
      <c r="I15" s="46">
        <f>COUNTIF(I17:I66,"&gt;=" &amp; I9*I6)/COUNTA($B17:$B66)</f>
        <v>0</v>
      </c>
      <c r="J15" s="46">
        <f>COUNTIF(J17:J66,"&gt;=" &amp; J9*J6)/COUNTA($B17:$B66)</f>
        <v>0</v>
      </c>
      <c r="K15" s="46">
        <f>COUNTIF(K17:K66,"&gt;=" &amp; K9*K6)/COUNTA($B17:$B66)</f>
        <v>0</v>
      </c>
      <c r="L15" s="46">
        <f>COUNTIF(L17:L66,"&gt;=" &amp; L9*L6)/COUNTA($B17:$B66)</f>
        <v>0</v>
      </c>
      <c r="M15" s="46">
        <f>COUNTIF(M17:M66,"&gt;=" &amp; M9*M6)/COUNTA($B17:$B66)</f>
        <v>0</v>
      </c>
      <c r="N15" s="46">
        <f>COUNTIF(N17:N66,"&gt;=" &amp; N9*N6)/COUNTA($B17:$B66)</f>
        <v>0</v>
      </c>
      <c r="O15" s="46">
        <f>COUNTIF(O17:O66,"&gt;=" &amp; O9*O6)/COUNTA($B17:$B66)</f>
        <v>0</v>
      </c>
      <c r="P15" s="46">
        <f>COUNTIF(P17:P66,"&gt;=" &amp; P9*P6)/COUNTA($B17:$B66)</f>
        <v>0</v>
      </c>
      <c r="Q15" s="46">
        <f>COUNTIF(Q17:Q66,"&gt;=" &amp; Q9*Q6)/COUNTA($B17:$B66)</f>
        <v>0</v>
      </c>
      <c r="S15" s="5">
        <v>1</v>
      </c>
      <c r="T15" s="5">
        <v>1</v>
      </c>
      <c r="U15" s="5">
        <v>2</v>
      </c>
      <c r="V15" s="5">
        <v>2</v>
      </c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</row>
    <row r="16" spans="1:64" x14ac:dyDescent="0.2">
      <c r="A16" s="35"/>
      <c r="B16" s="5" t="s">
        <v>49</v>
      </c>
      <c r="C16" s="5" t="s">
        <v>2</v>
      </c>
      <c r="D16" s="5" t="s">
        <v>3</v>
      </c>
      <c r="E16" s="5" t="s">
        <v>4</v>
      </c>
      <c r="F16" s="5" t="s">
        <v>5</v>
      </c>
      <c r="G16" s="5" t="s">
        <v>6</v>
      </c>
      <c r="H16" s="5" t="s">
        <v>7</v>
      </c>
      <c r="I16" s="5" t="s">
        <v>8</v>
      </c>
      <c r="J16" s="5" t="s">
        <v>9</v>
      </c>
      <c r="K16" s="5" t="s">
        <v>10</v>
      </c>
      <c r="L16" s="5" t="s">
        <v>19</v>
      </c>
      <c r="M16" s="5" t="s">
        <v>20</v>
      </c>
      <c r="N16" s="5" t="s">
        <v>21</v>
      </c>
      <c r="O16" s="5" t="s">
        <v>22</v>
      </c>
      <c r="P16" s="5" t="s">
        <v>23</v>
      </c>
      <c r="Q16" s="5" t="s">
        <v>24</v>
      </c>
      <c r="S16" s="5" t="s">
        <v>2</v>
      </c>
      <c r="T16" s="5" t="s">
        <v>3</v>
      </c>
      <c r="U16" s="5" t="s">
        <v>2</v>
      </c>
      <c r="V16" s="5" t="s">
        <v>3</v>
      </c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</row>
    <row r="17" spans="2:64" x14ac:dyDescent="0.2">
      <c r="B17" s="6">
        <v>1</v>
      </c>
      <c r="C17" s="20">
        <f>SUMIFS($S17:$CU17,$S17:$CU17,C$9,$S$16:$CU$16,C$16)</f>
        <v>3</v>
      </c>
      <c r="D17" s="20">
        <f>SUMIFS($S17:$CU17,$S17:$CU17,D$9,$S$16:$CU$16,D$16)</f>
        <v>3</v>
      </c>
      <c r="E17" s="20">
        <f>SUMIFS($S17:$CU17,$S17:$CU17,E$9,$S$16:$CU$16,E$16)</f>
        <v>0</v>
      </c>
      <c r="F17" s="20">
        <f>SUMIFS($S17:$CU17,$S17:$CU17,F$9,$S$16:$CU$16,F$16)</f>
        <v>0</v>
      </c>
      <c r="G17" s="20">
        <f>SUMIFS($S17:$CU17,$S17:$CU17,G$9,$S$16:$CU$16,G$16)</f>
        <v>0</v>
      </c>
      <c r="H17" s="20">
        <f>SUMIFS($S17:$CU17,$S17:$CU17,H$9,$S$16:$CU$16,H$16)</f>
        <v>0</v>
      </c>
      <c r="I17" s="20">
        <f>SUMIFS($S17:$CU17,$S17:$CU17,I$9,$S$16:$CU$16,I$16)</f>
        <v>0</v>
      </c>
      <c r="J17" s="20">
        <f>SUMIFS($S17:$CU17,$S17:$CU17,J$9,$S$16:$CU$16,J$16)</f>
        <v>0</v>
      </c>
      <c r="K17" s="20">
        <f>SUMIFS($S17:$CU17,$S17:$CU17,K$9,$S$16:$CU$16,K$16)</f>
        <v>0</v>
      </c>
      <c r="L17" s="20">
        <f>SUMIFS($S17:$CU17,$S17:$CU17,L$9,$S$16:$CU$16,L$16)</f>
        <v>0</v>
      </c>
      <c r="M17" s="20">
        <f>SUMIFS($S17:$CU17,$S17:$CU17,M$9,$S$16:$CU$16,M$16)</f>
        <v>0</v>
      </c>
      <c r="N17" s="20">
        <f>SUMIFS($S17:$CU17,$S17:$CU17,N$9,$S$16:$CU$16,N$16)</f>
        <v>0</v>
      </c>
      <c r="O17" s="20">
        <f>SUMIFS($S17:$CU17,$S17:$CU17,O$9,$S$16:$CU$16,O$16)</f>
        <v>0</v>
      </c>
      <c r="P17" s="20">
        <f>SUMIFS($S17:$CU17,$S17:$CU17,P$9,$S$16:$CU$16,P$16)</f>
        <v>0</v>
      </c>
      <c r="Q17" s="20">
        <f>SUMIFS($S17:$CU17,$S17:$CU17,Q$9,$S$16:$CU$16,Q$16)</f>
        <v>0</v>
      </c>
      <c r="R17" s="47"/>
      <c r="S17" s="6">
        <v>1</v>
      </c>
      <c r="T17" s="6">
        <v>1</v>
      </c>
      <c r="U17" s="6">
        <v>3</v>
      </c>
      <c r="V17" s="6">
        <v>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</row>
    <row r="18" spans="2:64" x14ac:dyDescent="0.2">
      <c r="B18" s="6">
        <v>2</v>
      </c>
      <c r="C18" s="20">
        <f>SUMIFS($S18:$CU18,$S18:$CU18,C$9,$S$16:$CU$16,C$16)</f>
        <v>6</v>
      </c>
      <c r="D18" s="20">
        <f>SUMIFS($S18:$CU18,$S18:$CU18,D$9,$S$16:$CU$16,D$16)</f>
        <v>6</v>
      </c>
      <c r="E18" s="20">
        <f>SUMIFS($S18:$CU18,$S18:$CU18,E$9,$S$16:$CU$16,E$16)</f>
        <v>0</v>
      </c>
      <c r="F18" s="20">
        <f>SUMIFS($S18:$CU18,$S18:$CU18,F$9,$S$16:$CU$16,F$16)</f>
        <v>0</v>
      </c>
      <c r="G18" s="20">
        <f>SUMIFS($S18:$CU18,$S18:$CU18,G$9,$S$16:$CU$16,G$16)</f>
        <v>0</v>
      </c>
      <c r="H18" s="20">
        <f>SUMIFS($S18:$CU18,$S18:$CU18,H$9,$S$16:$CU$16,H$16)</f>
        <v>0</v>
      </c>
      <c r="I18" s="20">
        <f>SUMIFS($S18:$CU18,$S18:$CU18,I$9,$S$16:$CU$16,I$16)</f>
        <v>0</v>
      </c>
      <c r="J18" s="20">
        <f>SUMIFS($S18:$CU18,$S18:$CU18,J$9,$S$16:$CU$16,J$16)</f>
        <v>0</v>
      </c>
      <c r="K18" s="20">
        <f>SUMIFS($S18:$CU18,$S18:$CU18,K$9,$S$16:$CU$16,K$16)</f>
        <v>0</v>
      </c>
      <c r="L18" s="20">
        <f>SUMIFS($S18:$CU18,$S18:$CU18,L$9,$S$16:$CU$16,L$16)</f>
        <v>0</v>
      </c>
      <c r="M18" s="20">
        <f>SUMIFS($S18:$CU18,$S18:$CU18,M$9,$S$16:$CU$16,M$16)</f>
        <v>0</v>
      </c>
      <c r="N18" s="20">
        <f>SUMIFS($S18:$CU18,$S18:$CU18,N$9,$S$16:$CU$16,N$16)</f>
        <v>0</v>
      </c>
      <c r="O18" s="20">
        <f>SUMIFS($S18:$CU18,$S18:$CU18,O$9,$S$16:$CU$16,O$16)</f>
        <v>0</v>
      </c>
      <c r="P18" s="20">
        <f>SUMIFS($S18:$CU18,$S18:$CU18,P$9,$S$16:$CU$16,P$16)</f>
        <v>0</v>
      </c>
      <c r="Q18" s="20">
        <f>SUMIFS($S18:$CU18,$S18:$CU18,Q$9,$S$16:$CU$16,Q$16)</f>
        <v>0</v>
      </c>
      <c r="R18" s="47"/>
      <c r="S18" s="6">
        <v>3</v>
      </c>
      <c r="T18" s="6">
        <v>3</v>
      </c>
      <c r="U18" s="6">
        <v>3</v>
      </c>
      <c r="V18" s="6">
        <v>3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</row>
    <row r="19" spans="2:64" x14ac:dyDescent="0.2">
      <c r="B19" s="6">
        <v>3</v>
      </c>
      <c r="C19" s="20">
        <f>SUMIFS($S19:$CU19,$S19:$CU19,C$9,$S$16:$CU$16,C$16)</f>
        <v>6</v>
      </c>
      <c r="D19" s="20">
        <f>SUMIFS($S19:$CU19,$S19:$CU19,D$9,$S$16:$CU$16,D$16)</f>
        <v>6</v>
      </c>
      <c r="E19" s="20">
        <f>SUMIFS($S19:$CU19,$S19:$CU19,E$9,$S$16:$CU$16,E$16)</f>
        <v>0</v>
      </c>
      <c r="F19" s="20">
        <f>SUMIFS($S19:$CU19,$S19:$CU19,F$9,$S$16:$CU$16,F$16)</f>
        <v>0</v>
      </c>
      <c r="G19" s="20">
        <f>SUMIFS($S19:$CU19,$S19:$CU19,G$9,$S$16:$CU$16,G$16)</f>
        <v>0</v>
      </c>
      <c r="H19" s="20">
        <f>SUMIFS($S19:$CU19,$S19:$CU19,H$9,$S$16:$CU$16,H$16)</f>
        <v>0</v>
      </c>
      <c r="I19" s="20">
        <f>SUMIFS($S19:$CU19,$S19:$CU19,I$9,$S$16:$CU$16,I$16)</f>
        <v>0</v>
      </c>
      <c r="J19" s="20">
        <f>SUMIFS($S19:$CU19,$S19:$CU19,J$9,$S$16:$CU$16,J$16)</f>
        <v>0</v>
      </c>
      <c r="K19" s="20">
        <f>SUMIFS($S19:$CU19,$S19:$CU19,K$9,$S$16:$CU$16,K$16)</f>
        <v>0</v>
      </c>
      <c r="L19" s="20">
        <f>SUMIFS($S19:$CU19,$S19:$CU19,L$9,$S$16:$CU$16,L$16)</f>
        <v>0</v>
      </c>
      <c r="M19" s="20">
        <f>SUMIFS($S19:$CU19,$S19:$CU19,M$9,$S$16:$CU$16,M$16)</f>
        <v>0</v>
      </c>
      <c r="N19" s="20">
        <f>SUMIFS($S19:$CU19,$S19:$CU19,N$9,$S$16:$CU$16,N$16)</f>
        <v>0</v>
      </c>
      <c r="O19" s="20">
        <f>SUMIFS($S19:$CU19,$S19:$CU19,O$9,$S$16:$CU$16,O$16)</f>
        <v>0</v>
      </c>
      <c r="P19" s="20">
        <f>SUMIFS($S19:$CU19,$S19:$CU19,P$9,$S$16:$CU$16,P$16)</f>
        <v>0</v>
      </c>
      <c r="Q19" s="20">
        <f>SUMIFS($S19:$CU19,$S19:$CU19,Q$9,$S$16:$CU$16,Q$16)</f>
        <v>0</v>
      </c>
      <c r="R19" s="47"/>
      <c r="S19" s="6">
        <v>3</v>
      </c>
      <c r="T19" s="6">
        <v>3</v>
      </c>
      <c r="U19" s="6">
        <v>3</v>
      </c>
      <c r="V19" s="6">
        <v>3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</row>
    <row r="20" spans="2:64" x14ac:dyDescent="0.2">
      <c r="B20" s="6">
        <v>4</v>
      </c>
      <c r="C20" s="20">
        <f>SUMIFS($S20:$CU20,$S20:$CU20,C$9,$S$16:$CU$16,C$16)</f>
        <v>0</v>
      </c>
      <c r="D20" s="20">
        <f>SUMIFS($S20:$CU20,$S20:$CU20,D$9,$S$16:$CU$16,D$16)</f>
        <v>6</v>
      </c>
      <c r="E20" s="20">
        <f>SUMIFS($S20:$CU20,$S20:$CU20,E$9,$S$16:$CU$16,E$16)</f>
        <v>0</v>
      </c>
      <c r="F20" s="20">
        <f>SUMIFS($S20:$CU20,$S20:$CU20,F$9,$S$16:$CU$16,F$16)</f>
        <v>0</v>
      </c>
      <c r="G20" s="20">
        <f>SUMIFS($S20:$CU20,$S20:$CU20,G$9,$S$16:$CU$16,G$16)</f>
        <v>0</v>
      </c>
      <c r="H20" s="20">
        <f>SUMIFS($S20:$CU20,$S20:$CU20,H$9,$S$16:$CU$16,H$16)</f>
        <v>0</v>
      </c>
      <c r="I20" s="20">
        <f>SUMIFS($S20:$CU20,$S20:$CU20,I$9,$S$16:$CU$16,I$16)</f>
        <v>0</v>
      </c>
      <c r="J20" s="20">
        <f>SUMIFS($S20:$CU20,$S20:$CU20,J$9,$S$16:$CU$16,J$16)</f>
        <v>0</v>
      </c>
      <c r="K20" s="20">
        <f>SUMIFS($S20:$CU20,$S20:$CU20,K$9,$S$16:$CU$16,K$16)</f>
        <v>0</v>
      </c>
      <c r="L20" s="20">
        <f>SUMIFS($S20:$CU20,$S20:$CU20,L$9,$S$16:$CU$16,L$16)</f>
        <v>0</v>
      </c>
      <c r="M20" s="20">
        <f>SUMIFS($S20:$CU20,$S20:$CU20,M$9,$S$16:$CU$16,M$16)</f>
        <v>0</v>
      </c>
      <c r="N20" s="20">
        <f>SUMIFS($S20:$CU20,$S20:$CU20,N$9,$S$16:$CU$16,N$16)</f>
        <v>0</v>
      </c>
      <c r="O20" s="20">
        <f>SUMIFS($S20:$CU20,$S20:$CU20,O$9,$S$16:$CU$16,O$16)</f>
        <v>0</v>
      </c>
      <c r="P20" s="20">
        <f>SUMIFS($S20:$CU20,$S20:$CU20,P$9,$S$16:$CU$16,P$16)</f>
        <v>0</v>
      </c>
      <c r="Q20" s="20">
        <f>SUMIFS($S20:$CU20,$S20:$CU20,Q$9,$S$16:$CU$16,Q$16)</f>
        <v>0</v>
      </c>
      <c r="R20" s="47"/>
      <c r="S20" s="6">
        <v>1</v>
      </c>
      <c r="T20" s="6">
        <v>3</v>
      </c>
      <c r="U20" s="6">
        <v>1</v>
      </c>
      <c r="V20" s="6">
        <v>3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</row>
    <row r="21" spans="2:64" x14ac:dyDescent="0.2">
      <c r="B21" s="6">
        <v>5</v>
      </c>
      <c r="C21" s="20">
        <f>SUMIFS($S21:$CU21,$S21:$CU21,C$9,$S$16:$CU$16,C$16)</f>
        <v>6</v>
      </c>
      <c r="D21" s="20">
        <f>SUMIFS($S21:$CU21,$S21:$CU21,D$9,$S$16:$CU$16,D$16)</f>
        <v>3</v>
      </c>
      <c r="E21" s="20">
        <f>SUMIFS($S21:$CU21,$S21:$CU21,E$9,$S$16:$CU$16,E$16)</f>
        <v>0</v>
      </c>
      <c r="F21" s="20">
        <f>SUMIFS($S21:$CU21,$S21:$CU21,F$9,$S$16:$CU$16,F$16)</f>
        <v>0</v>
      </c>
      <c r="G21" s="20">
        <f>SUMIFS($S21:$CU21,$S21:$CU21,G$9,$S$16:$CU$16,G$16)</f>
        <v>0</v>
      </c>
      <c r="H21" s="20">
        <f>SUMIFS($S21:$CU21,$S21:$CU21,H$9,$S$16:$CU$16,H$16)</f>
        <v>0</v>
      </c>
      <c r="I21" s="20">
        <f>SUMIFS($S21:$CU21,$S21:$CU21,I$9,$S$16:$CU$16,I$16)</f>
        <v>0</v>
      </c>
      <c r="J21" s="20">
        <f>SUMIFS($S21:$CU21,$S21:$CU21,J$9,$S$16:$CU$16,J$16)</f>
        <v>0</v>
      </c>
      <c r="K21" s="20">
        <f>SUMIFS($S21:$CU21,$S21:$CU21,K$9,$S$16:$CU$16,K$16)</f>
        <v>0</v>
      </c>
      <c r="L21" s="20">
        <f>SUMIFS($S21:$CU21,$S21:$CU21,L$9,$S$16:$CU$16,L$16)</f>
        <v>0</v>
      </c>
      <c r="M21" s="20">
        <f>SUMIFS($S21:$CU21,$S21:$CU21,M$9,$S$16:$CU$16,M$16)</f>
        <v>0</v>
      </c>
      <c r="N21" s="20">
        <f>SUMIFS($S21:$CU21,$S21:$CU21,N$9,$S$16:$CU$16,N$16)</f>
        <v>0</v>
      </c>
      <c r="O21" s="20">
        <f>SUMIFS($S21:$CU21,$S21:$CU21,O$9,$S$16:$CU$16,O$16)</f>
        <v>0</v>
      </c>
      <c r="P21" s="20">
        <f>SUMIFS($S21:$CU21,$S21:$CU21,P$9,$S$16:$CU$16,P$16)</f>
        <v>0</v>
      </c>
      <c r="Q21" s="20">
        <f>SUMIFS($S21:$CU21,$S21:$CU21,Q$9,$S$16:$CU$16,Q$16)</f>
        <v>0</v>
      </c>
      <c r="R21" s="47"/>
      <c r="S21" s="6">
        <v>3</v>
      </c>
      <c r="T21" s="6">
        <v>1</v>
      </c>
      <c r="U21" s="6">
        <v>3</v>
      </c>
      <c r="V21" s="6">
        <v>3</v>
      </c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</row>
    <row r="22" spans="2:64" x14ac:dyDescent="0.2">
      <c r="B22" s="6">
        <v>6</v>
      </c>
      <c r="C22" s="20">
        <f>SUMIFS($S22:$CU22,$S22:$CU22,C$9,$S$16:$CU$16,C$16)</f>
        <v>6</v>
      </c>
      <c r="D22" s="20">
        <f>SUMIFS($S22:$CU22,$S22:$CU22,D$9,$S$16:$CU$16,D$16)</f>
        <v>6</v>
      </c>
      <c r="E22" s="20">
        <f>SUMIFS($S22:$CU22,$S22:$CU22,E$9,$S$16:$CU$16,E$16)</f>
        <v>0</v>
      </c>
      <c r="F22" s="20">
        <f>SUMIFS($S22:$CU22,$S22:$CU22,F$9,$S$16:$CU$16,F$16)</f>
        <v>0</v>
      </c>
      <c r="G22" s="20">
        <f>SUMIFS($S22:$CU22,$S22:$CU22,G$9,$S$16:$CU$16,G$16)</f>
        <v>0</v>
      </c>
      <c r="H22" s="20">
        <f>SUMIFS($S22:$CU22,$S22:$CU22,H$9,$S$16:$CU$16,H$16)</f>
        <v>0</v>
      </c>
      <c r="I22" s="20">
        <f>SUMIFS($S22:$CU22,$S22:$CU22,I$9,$S$16:$CU$16,I$16)</f>
        <v>0</v>
      </c>
      <c r="J22" s="20">
        <f>SUMIFS($S22:$CU22,$S22:$CU22,J$9,$S$16:$CU$16,J$16)</f>
        <v>0</v>
      </c>
      <c r="K22" s="20">
        <f>SUMIFS($S22:$CU22,$S22:$CU22,K$9,$S$16:$CU$16,K$16)</f>
        <v>0</v>
      </c>
      <c r="L22" s="20">
        <f>SUMIFS($S22:$CU22,$S22:$CU22,L$9,$S$16:$CU$16,L$16)</f>
        <v>0</v>
      </c>
      <c r="M22" s="20">
        <f>SUMIFS($S22:$CU22,$S22:$CU22,M$9,$S$16:$CU$16,M$16)</f>
        <v>0</v>
      </c>
      <c r="N22" s="20">
        <f>SUMIFS($S22:$CU22,$S22:$CU22,N$9,$S$16:$CU$16,N$16)</f>
        <v>0</v>
      </c>
      <c r="O22" s="20">
        <f>SUMIFS($S22:$CU22,$S22:$CU22,O$9,$S$16:$CU$16,O$16)</f>
        <v>0</v>
      </c>
      <c r="P22" s="20">
        <f>SUMIFS($S22:$CU22,$S22:$CU22,P$9,$S$16:$CU$16,P$16)</f>
        <v>0</v>
      </c>
      <c r="Q22" s="20">
        <f>SUMIFS($S22:$CU22,$S22:$CU22,Q$9,$S$16:$CU$16,Q$16)</f>
        <v>0</v>
      </c>
      <c r="R22" s="47"/>
      <c r="S22" s="6">
        <v>3</v>
      </c>
      <c r="T22" s="6">
        <v>3</v>
      </c>
      <c r="U22" s="6">
        <v>3</v>
      </c>
      <c r="V22" s="6">
        <v>3</v>
      </c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</row>
    <row r="23" spans="2:64" x14ac:dyDescent="0.2">
      <c r="B23" s="6">
        <v>7</v>
      </c>
      <c r="C23" s="20">
        <f>SUMIFS($S23:$CU23,$S23:$CU23,C$9,$S$16:$CU$16,C$16)</f>
        <v>3</v>
      </c>
      <c r="D23" s="20">
        <f>SUMIFS($S23:$CU23,$S23:$CU23,D$9,$S$16:$CU$16,D$16)</f>
        <v>6</v>
      </c>
      <c r="E23" s="20">
        <f>SUMIFS($S23:$CU23,$S23:$CU23,E$9,$S$16:$CU$16,E$16)</f>
        <v>0</v>
      </c>
      <c r="F23" s="20">
        <f>SUMIFS($S23:$CU23,$S23:$CU23,F$9,$S$16:$CU$16,F$16)</f>
        <v>0</v>
      </c>
      <c r="G23" s="20">
        <f>SUMIFS($S23:$CU23,$S23:$CU23,G$9,$S$16:$CU$16,G$16)</f>
        <v>0</v>
      </c>
      <c r="H23" s="20">
        <f>SUMIFS($S23:$CU23,$S23:$CU23,H$9,$S$16:$CU$16,H$16)</f>
        <v>0</v>
      </c>
      <c r="I23" s="20">
        <f>SUMIFS($S23:$CU23,$S23:$CU23,I$9,$S$16:$CU$16,I$16)</f>
        <v>0</v>
      </c>
      <c r="J23" s="20">
        <f>SUMIFS($S23:$CU23,$S23:$CU23,J$9,$S$16:$CU$16,J$16)</f>
        <v>0</v>
      </c>
      <c r="K23" s="20">
        <f>SUMIFS($S23:$CU23,$S23:$CU23,K$9,$S$16:$CU$16,K$16)</f>
        <v>0</v>
      </c>
      <c r="L23" s="20">
        <f>SUMIFS($S23:$CU23,$S23:$CU23,L$9,$S$16:$CU$16,L$16)</f>
        <v>0</v>
      </c>
      <c r="M23" s="20">
        <f>SUMIFS($S23:$CU23,$S23:$CU23,M$9,$S$16:$CU$16,M$16)</f>
        <v>0</v>
      </c>
      <c r="N23" s="20">
        <f>SUMIFS($S23:$CU23,$S23:$CU23,N$9,$S$16:$CU$16,N$16)</f>
        <v>0</v>
      </c>
      <c r="O23" s="20">
        <f>SUMIFS($S23:$CU23,$S23:$CU23,O$9,$S$16:$CU$16,O$16)</f>
        <v>0</v>
      </c>
      <c r="P23" s="20">
        <f>SUMIFS($S23:$CU23,$S23:$CU23,P$9,$S$16:$CU$16,P$16)</f>
        <v>0</v>
      </c>
      <c r="Q23" s="20">
        <f>SUMIFS($S23:$CU23,$S23:$CU23,Q$9,$S$16:$CU$16,Q$16)</f>
        <v>0</v>
      </c>
      <c r="R23" s="47"/>
      <c r="S23" s="6">
        <v>1</v>
      </c>
      <c r="T23" s="6">
        <v>3</v>
      </c>
      <c r="U23" s="6">
        <v>3</v>
      </c>
      <c r="V23" s="6">
        <v>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</row>
    <row r="24" spans="2:64" x14ac:dyDescent="0.2">
      <c r="B24" s="6">
        <v>8</v>
      </c>
      <c r="C24" s="20">
        <f>SUMIFS($S24:$CU24,$S24:$CU24,C$9,$S$16:$CU$16,C$16)</f>
        <v>6</v>
      </c>
      <c r="D24" s="20">
        <f>SUMIFS($S24:$CU24,$S24:$CU24,D$9,$S$16:$CU$16,D$16)</f>
        <v>6</v>
      </c>
      <c r="E24" s="20">
        <f>SUMIFS($S24:$CU24,$S24:$CU24,E$9,$S$16:$CU$16,E$16)</f>
        <v>0</v>
      </c>
      <c r="F24" s="20">
        <f>SUMIFS($S24:$CU24,$S24:$CU24,F$9,$S$16:$CU$16,F$16)</f>
        <v>0</v>
      </c>
      <c r="G24" s="20">
        <f>SUMIFS($S24:$CU24,$S24:$CU24,G$9,$S$16:$CU$16,G$16)</f>
        <v>0</v>
      </c>
      <c r="H24" s="20">
        <f>SUMIFS($S24:$CU24,$S24:$CU24,H$9,$S$16:$CU$16,H$16)</f>
        <v>0</v>
      </c>
      <c r="I24" s="20">
        <f>SUMIFS($S24:$CU24,$S24:$CU24,I$9,$S$16:$CU$16,I$16)</f>
        <v>0</v>
      </c>
      <c r="J24" s="20">
        <f>SUMIFS($S24:$CU24,$S24:$CU24,J$9,$S$16:$CU$16,J$16)</f>
        <v>0</v>
      </c>
      <c r="K24" s="20">
        <f>SUMIFS($S24:$CU24,$S24:$CU24,K$9,$S$16:$CU$16,K$16)</f>
        <v>0</v>
      </c>
      <c r="L24" s="20">
        <f>SUMIFS($S24:$CU24,$S24:$CU24,L$9,$S$16:$CU$16,L$16)</f>
        <v>0</v>
      </c>
      <c r="M24" s="20">
        <f>SUMIFS($S24:$CU24,$S24:$CU24,M$9,$S$16:$CU$16,M$16)</f>
        <v>0</v>
      </c>
      <c r="N24" s="20">
        <f>SUMIFS($S24:$CU24,$S24:$CU24,N$9,$S$16:$CU$16,N$16)</f>
        <v>0</v>
      </c>
      <c r="O24" s="20">
        <f>SUMIFS($S24:$CU24,$S24:$CU24,O$9,$S$16:$CU$16,O$16)</f>
        <v>0</v>
      </c>
      <c r="P24" s="20">
        <f>SUMIFS($S24:$CU24,$S24:$CU24,P$9,$S$16:$CU$16,P$16)</f>
        <v>0</v>
      </c>
      <c r="Q24" s="20">
        <f>SUMIFS($S24:$CU24,$S24:$CU24,Q$9,$S$16:$CU$16,Q$16)</f>
        <v>0</v>
      </c>
      <c r="R24" s="47"/>
      <c r="S24" s="6">
        <v>3</v>
      </c>
      <c r="T24" s="6">
        <v>3</v>
      </c>
      <c r="U24" s="6">
        <v>3</v>
      </c>
      <c r="V24" s="6">
        <v>3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</row>
    <row r="25" spans="2:64" x14ac:dyDescent="0.2">
      <c r="B25" s="6">
        <v>9</v>
      </c>
      <c r="C25" s="20">
        <f>SUMIFS($S25:$CU25,$S25:$CU25,C$9,$S$16:$CU$16,C$16)</f>
        <v>6</v>
      </c>
      <c r="D25" s="20">
        <f>SUMIFS($S25:$CU25,$S25:$CU25,D$9,$S$16:$CU$16,D$16)</f>
        <v>6</v>
      </c>
      <c r="E25" s="20">
        <f>SUMIFS($S25:$CU25,$S25:$CU25,E$9,$S$16:$CU$16,E$16)</f>
        <v>0</v>
      </c>
      <c r="F25" s="20">
        <f>SUMIFS($S25:$CU25,$S25:$CU25,F$9,$S$16:$CU$16,F$16)</f>
        <v>0</v>
      </c>
      <c r="G25" s="20">
        <f>SUMIFS($S25:$CU25,$S25:$CU25,G$9,$S$16:$CU$16,G$16)</f>
        <v>0</v>
      </c>
      <c r="H25" s="20">
        <f>SUMIFS($S25:$CU25,$S25:$CU25,H$9,$S$16:$CU$16,H$16)</f>
        <v>0</v>
      </c>
      <c r="I25" s="20">
        <f>SUMIFS($S25:$CU25,$S25:$CU25,I$9,$S$16:$CU$16,I$16)</f>
        <v>0</v>
      </c>
      <c r="J25" s="20">
        <f>SUMIFS($S25:$CU25,$S25:$CU25,J$9,$S$16:$CU$16,J$16)</f>
        <v>0</v>
      </c>
      <c r="K25" s="20">
        <f>SUMIFS($S25:$CU25,$S25:$CU25,K$9,$S$16:$CU$16,K$16)</f>
        <v>0</v>
      </c>
      <c r="L25" s="20">
        <f>SUMIFS($S25:$CU25,$S25:$CU25,L$9,$S$16:$CU$16,L$16)</f>
        <v>0</v>
      </c>
      <c r="M25" s="20">
        <f>SUMIFS($S25:$CU25,$S25:$CU25,M$9,$S$16:$CU$16,M$16)</f>
        <v>0</v>
      </c>
      <c r="N25" s="20">
        <f>SUMIFS($S25:$CU25,$S25:$CU25,N$9,$S$16:$CU$16,N$16)</f>
        <v>0</v>
      </c>
      <c r="O25" s="20">
        <f>SUMIFS($S25:$CU25,$S25:$CU25,O$9,$S$16:$CU$16,O$16)</f>
        <v>0</v>
      </c>
      <c r="P25" s="20">
        <f>SUMIFS($S25:$CU25,$S25:$CU25,P$9,$S$16:$CU$16,P$16)</f>
        <v>0</v>
      </c>
      <c r="Q25" s="20">
        <f>SUMIFS($S25:$CU25,$S25:$CU25,Q$9,$S$16:$CU$16,Q$16)</f>
        <v>0</v>
      </c>
      <c r="R25" s="47"/>
      <c r="S25" s="6">
        <v>3</v>
      </c>
      <c r="T25" s="6">
        <v>3</v>
      </c>
      <c r="U25" s="6">
        <v>3</v>
      </c>
      <c r="V25" s="6">
        <v>3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</row>
    <row r="26" spans="2:64" x14ac:dyDescent="0.2">
      <c r="B26" s="6">
        <v>10</v>
      </c>
      <c r="C26" s="20">
        <f>SUMIFS($S26:$CU26,$S26:$CU26,C$9,$S$16:$CU$16,C$16)</f>
        <v>0</v>
      </c>
      <c r="D26" s="20">
        <f>SUMIFS($S26:$CU26,$S26:$CU26,D$9,$S$16:$CU$16,D$16)</f>
        <v>6</v>
      </c>
      <c r="E26" s="20">
        <f>SUMIFS($S26:$CU26,$S26:$CU26,E$9,$S$16:$CU$16,E$16)</f>
        <v>0</v>
      </c>
      <c r="F26" s="20">
        <f>SUMIFS($S26:$CU26,$S26:$CU26,F$9,$S$16:$CU$16,F$16)</f>
        <v>0</v>
      </c>
      <c r="G26" s="20">
        <f>SUMIFS($S26:$CU26,$S26:$CU26,G$9,$S$16:$CU$16,G$16)</f>
        <v>0</v>
      </c>
      <c r="H26" s="20">
        <f>SUMIFS($S26:$CU26,$S26:$CU26,H$9,$S$16:$CU$16,H$16)</f>
        <v>0</v>
      </c>
      <c r="I26" s="20">
        <f>SUMIFS($S26:$CU26,$S26:$CU26,I$9,$S$16:$CU$16,I$16)</f>
        <v>0</v>
      </c>
      <c r="J26" s="20">
        <f>SUMIFS($S26:$CU26,$S26:$CU26,J$9,$S$16:$CU$16,J$16)</f>
        <v>0</v>
      </c>
      <c r="K26" s="20">
        <f>SUMIFS($S26:$CU26,$S26:$CU26,K$9,$S$16:$CU$16,K$16)</f>
        <v>0</v>
      </c>
      <c r="L26" s="20">
        <f>SUMIFS($S26:$CU26,$S26:$CU26,L$9,$S$16:$CU$16,L$16)</f>
        <v>0</v>
      </c>
      <c r="M26" s="20">
        <f>SUMIFS($S26:$CU26,$S26:$CU26,M$9,$S$16:$CU$16,M$16)</f>
        <v>0</v>
      </c>
      <c r="N26" s="20">
        <f>SUMIFS($S26:$CU26,$S26:$CU26,N$9,$S$16:$CU$16,N$16)</f>
        <v>0</v>
      </c>
      <c r="O26" s="20">
        <f>SUMIFS($S26:$CU26,$S26:$CU26,O$9,$S$16:$CU$16,O$16)</f>
        <v>0</v>
      </c>
      <c r="P26" s="20">
        <f>SUMIFS($S26:$CU26,$S26:$CU26,P$9,$S$16:$CU$16,P$16)</f>
        <v>0</v>
      </c>
      <c r="Q26" s="20">
        <f>SUMIFS($S26:$CU26,$S26:$CU26,Q$9,$S$16:$CU$16,Q$16)</f>
        <v>0</v>
      </c>
      <c r="R26" s="47"/>
      <c r="S26" s="6">
        <v>1</v>
      </c>
      <c r="T26" s="6">
        <v>3</v>
      </c>
      <c r="U26" s="6">
        <v>1</v>
      </c>
      <c r="V26" s="6">
        <v>3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</row>
    <row r="27" spans="2:64" x14ac:dyDescent="0.2">
      <c r="B27" s="6">
        <v>11</v>
      </c>
      <c r="C27" s="20">
        <f>SUMIFS($S27:$CU27,$S27:$CU27,C$9,$S$16:$CU$16,C$16)</f>
        <v>3</v>
      </c>
      <c r="D27" s="20">
        <f>SUMIFS($S27:$CU27,$S27:$CU27,D$9,$S$16:$CU$16,D$16)</f>
        <v>6</v>
      </c>
      <c r="E27" s="20">
        <f>SUMIFS($S27:$CU27,$S27:$CU27,E$9,$S$16:$CU$16,E$16)</f>
        <v>0</v>
      </c>
      <c r="F27" s="20">
        <f>SUMIFS($S27:$CU27,$S27:$CU27,F$9,$S$16:$CU$16,F$16)</f>
        <v>0</v>
      </c>
      <c r="G27" s="20">
        <f>SUMIFS($S27:$CU27,$S27:$CU27,G$9,$S$16:$CU$16,G$16)</f>
        <v>0</v>
      </c>
      <c r="H27" s="20">
        <f>SUMIFS($S27:$CU27,$S27:$CU27,H$9,$S$16:$CU$16,H$16)</f>
        <v>0</v>
      </c>
      <c r="I27" s="20">
        <f>SUMIFS($S27:$CU27,$S27:$CU27,I$9,$S$16:$CU$16,I$16)</f>
        <v>0</v>
      </c>
      <c r="J27" s="20">
        <f>SUMIFS($S27:$CU27,$S27:$CU27,J$9,$S$16:$CU$16,J$16)</f>
        <v>0</v>
      </c>
      <c r="K27" s="20">
        <f>SUMIFS($S27:$CU27,$S27:$CU27,K$9,$S$16:$CU$16,K$16)</f>
        <v>0</v>
      </c>
      <c r="L27" s="20">
        <f>SUMIFS($S27:$CU27,$S27:$CU27,L$9,$S$16:$CU$16,L$16)</f>
        <v>0</v>
      </c>
      <c r="M27" s="20">
        <f>SUMIFS($S27:$CU27,$S27:$CU27,M$9,$S$16:$CU$16,M$16)</f>
        <v>0</v>
      </c>
      <c r="N27" s="20">
        <f>SUMIFS($S27:$CU27,$S27:$CU27,N$9,$S$16:$CU$16,N$16)</f>
        <v>0</v>
      </c>
      <c r="O27" s="20">
        <f>SUMIFS($S27:$CU27,$S27:$CU27,O$9,$S$16:$CU$16,O$16)</f>
        <v>0</v>
      </c>
      <c r="P27" s="20">
        <f>SUMIFS($S27:$CU27,$S27:$CU27,P$9,$S$16:$CU$16,P$16)</f>
        <v>0</v>
      </c>
      <c r="Q27" s="20">
        <f>SUMIFS($S27:$CU27,$S27:$CU27,Q$9,$S$16:$CU$16,Q$16)</f>
        <v>0</v>
      </c>
      <c r="R27" s="47"/>
      <c r="S27" s="6">
        <v>1</v>
      </c>
      <c r="T27" s="6">
        <v>3</v>
      </c>
      <c r="U27" s="6">
        <v>3</v>
      </c>
      <c r="V27" s="6">
        <v>3</v>
      </c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</row>
    <row r="28" spans="2:64" x14ac:dyDescent="0.2">
      <c r="B28" s="6">
        <v>12</v>
      </c>
      <c r="C28" s="20">
        <f>SUMIFS($S28:$CU28,$S28:$CU28,C$9,$S$16:$CU$16,C$16)</f>
        <v>3</v>
      </c>
      <c r="D28" s="20">
        <f>SUMIFS($S28:$CU28,$S28:$CU28,D$9,$S$16:$CU$16,D$16)</f>
        <v>6</v>
      </c>
      <c r="E28" s="20">
        <f>SUMIFS($S28:$CU28,$S28:$CU28,E$9,$S$16:$CU$16,E$16)</f>
        <v>0</v>
      </c>
      <c r="F28" s="20">
        <f>SUMIFS($S28:$CU28,$S28:$CU28,F$9,$S$16:$CU$16,F$16)</f>
        <v>0</v>
      </c>
      <c r="G28" s="20">
        <f>SUMIFS($S28:$CU28,$S28:$CU28,G$9,$S$16:$CU$16,G$16)</f>
        <v>0</v>
      </c>
      <c r="H28" s="20">
        <f>SUMIFS($S28:$CU28,$S28:$CU28,H$9,$S$16:$CU$16,H$16)</f>
        <v>0</v>
      </c>
      <c r="I28" s="20">
        <f>SUMIFS($S28:$CU28,$S28:$CU28,I$9,$S$16:$CU$16,I$16)</f>
        <v>0</v>
      </c>
      <c r="J28" s="20">
        <f>SUMIFS($S28:$CU28,$S28:$CU28,J$9,$S$16:$CU$16,J$16)</f>
        <v>0</v>
      </c>
      <c r="K28" s="20">
        <f>SUMIFS($S28:$CU28,$S28:$CU28,K$9,$S$16:$CU$16,K$16)</f>
        <v>0</v>
      </c>
      <c r="L28" s="20">
        <f>SUMIFS($S28:$CU28,$S28:$CU28,L$9,$S$16:$CU$16,L$16)</f>
        <v>0</v>
      </c>
      <c r="M28" s="20">
        <f>SUMIFS($S28:$CU28,$S28:$CU28,M$9,$S$16:$CU$16,M$16)</f>
        <v>0</v>
      </c>
      <c r="N28" s="20">
        <f>SUMIFS($S28:$CU28,$S28:$CU28,N$9,$S$16:$CU$16,N$16)</f>
        <v>0</v>
      </c>
      <c r="O28" s="20">
        <f>SUMIFS($S28:$CU28,$S28:$CU28,O$9,$S$16:$CU$16,O$16)</f>
        <v>0</v>
      </c>
      <c r="P28" s="20">
        <f>SUMIFS($S28:$CU28,$S28:$CU28,P$9,$S$16:$CU$16,P$16)</f>
        <v>0</v>
      </c>
      <c r="Q28" s="20">
        <f>SUMIFS($S28:$CU28,$S28:$CU28,Q$9,$S$16:$CU$16,Q$16)</f>
        <v>0</v>
      </c>
      <c r="R28" s="47"/>
      <c r="S28" s="6">
        <v>1</v>
      </c>
      <c r="T28" s="6">
        <v>3</v>
      </c>
      <c r="U28" s="6">
        <v>3</v>
      </c>
      <c r="V28" s="6">
        <v>3</v>
      </c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</row>
    <row r="29" spans="2:64" x14ac:dyDescent="0.2">
      <c r="B29" s="6">
        <v>13</v>
      </c>
      <c r="C29" s="20">
        <f>SUMIFS($S29:$CU29,$S29:$CU29,C$9,$S$16:$CU$16,C$16)</f>
        <v>3</v>
      </c>
      <c r="D29" s="20">
        <f>SUMIFS($S29:$CU29,$S29:$CU29,D$9,$S$16:$CU$16,D$16)</f>
        <v>6</v>
      </c>
      <c r="E29" s="20">
        <f>SUMIFS($S29:$CU29,$S29:$CU29,E$9,$S$16:$CU$16,E$16)</f>
        <v>0</v>
      </c>
      <c r="F29" s="20">
        <f>SUMIFS($S29:$CU29,$S29:$CU29,F$9,$S$16:$CU$16,F$16)</f>
        <v>0</v>
      </c>
      <c r="G29" s="20">
        <f>SUMIFS($S29:$CU29,$S29:$CU29,G$9,$S$16:$CU$16,G$16)</f>
        <v>0</v>
      </c>
      <c r="H29" s="20">
        <f>SUMIFS($S29:$CU29,$S29:$CU29,H$9,$S$16:$CU$16,H$16)</f>
        <v>0</v>
      </c>
      <c r="I29" s="20">
        <f>SUMIFS($S29:$CU29,$S29:$CU29,I$9,$S$16:$CU$16,I$16)</f>
        <v>0</v>
      </c>
      <c r="J29" s="20">
        <f>SUMIFS($S29:$CU29,$S29:$CU29,J$9,$S$16:$CU$16,J$16)</f>
        <v>0</v>
      </c>
      <c r="K29" s="20">
        <f>SUMIFS($S29:$CU29,$S29:$CU29,K$9,$S$16:$CU$16,K$16)</f>
        <v>0</v>
      </c>
      <c r="L29" s="20">
        <f>SUMIFS($S29:$CU29,$S29:$CU29,L$9,$S$16:$CU$16,L$16)</f>
        <v>0</v>
      </c>
      <c r="M29" s="20">
        <f>SUMIFS($S29:$CU29,$S29:$CU29,M$9,$S$16:$CU$16,M$16)</f>
        <v>0</v>
      </c>
      <c r="N29" s="20">
        <f>SUMIFS($S29:$CU29,$S29:$CU29,N$9,$S$16:$CU$16,N$16)</f>
        <v>0</v>
      </c>
      <c r="O29" s="20">
        <f>SUMIFS($S29:$CU29,$S29:$CU29,O$9,$S$16:$CU$16,O$16)</f>
        <v>0</v>
      </c>
      <c r="P29" s="20">
        <f>SUMIFS($S29:$CU29,$S29:$CU29,P$9,$S$16:$CU$16,P$16)</f>
        <v>0</v>
      </c>
      <c r="Q29" s="20">
        <f>SUMIFS($S29:$CU29,$S29:$CU29,Q$9,$S$16:$CU$16,Q$16)</f>
        <v>0</v>
      </c>
      <c r="R29" s="47"/>
      <c r="S29" s="6">
        <v>1</v>
      </c>
      <c r="T29" s="6">
        <v>3</v>
      </c>
      <c r="U29" s="6">
        <v>3</v>
      </c>
      <c r="V29" s="6">
        <v>3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</row>
    <row r="30" spans="2:64" x14ac:dyDescent="0.2">
      <c r="B30" s="6">
        <v>14</v>
      </c>
      <c r="C30" s="20">
        <f>SUMIFS($S30:$CU30,$S30:$CU30,C$9,$S$16:$CU$16,C$16)</f>
        <v>3</v>
      </c>
      <c r="D30" s="20">
        <f>SUMIFS($S30:$CU30,$S30:$CU30,D$9,$S$16:$CU$16,D$16)</f>
        <v>6</v>
      </c>
      <c r="E30" s="20">
        <f>SUMIFS($S30:$CU30,$S30:$CU30,E$9,$S$16:$CU$16,E$16)</f>
        <v>0</v>
      </c>
      <c r="F30" s="20">
        <f>SUMIFS($S30:$CU30,$S30:$CU30,F$9,$S$16:$CU$16,F$16)</f>
        <v>0</v>
      </c>
      <c r="G30" s="20">
        <f>SUMIFS($S30:$CU30,$S30:$CU30,G$9,$S$16:$CU$16,G$16)</f>
        <v>0</v>
      </c>
      <c r="H30" s="20">
        <f>SUMIFS($S30:$CU30,$S30:$CU30,H$9,$S$16:$CU$16,H$16)</f>
        <v>0</v>
      </c>
      <c r="I30" s="20">
        <f>SUMIFS($S30:$CU30,$S30:$CU30,I$9,$S$16:$CU$16,I$16)</f>
        <v>0</v>
      </c>
      <c r="J30" s="20">
        <f>SUMIFS($S30:$CU30,$S30:$CU30,J$9,$S$16:$CU$16,J$16)</f>
        <v>0</v>
      </c>
      <c r="K30" s="20">
        <f>SUMIFS($S30:$CU30,$S30:$CU30,K$9,$S$16:$CU$16,K$16)</f>
        <v>0</v>
      </c>
      <c r="L30" s="20">
        <f>SUMIFS($S30:$CU30,$S30:$CU30,L$9,$S$16:$CU$16,L$16)</f>
        <v>0</v>
      </c>
      <c r="M30" s="20">
        <f>SUMIFS($S30:$CU30,$S30:$CU30,M$9,$S$16:$CU$16,M$16)</f>
        <v>0</v>
      </c>
      <c r="N30" s="20">
        <f>SUMIFS($S30:$CU30,$S30:$CU30,N$9,$S$16:$CU$16,N$16)</f>
        <v>0</v>
      </c>
      <c r="O30" s="20">
        <f>SUMIFS($S30:$CU30,$S30:$CU30,O$9,$S$16:$CU$16,O$16)</f>
        <v>0</v>
      </c>
      <c r="P30" s="20">
        <f>SUMIFS($S30:$CU30,$S30:$CU30,P$9,$S$16:$CU$16,P$16)</f>
        <v>0</v>
      </c>
      <c r="Q30" s="20">
        <f>SUMIFS($S30:$CU30,$S30:$CU30,Q$9,$S$16:$CU$16,Q$16)</f>
        <v>0</v>
      </c>
      <c r="R30" s="47"/>
      <c r="S30" s="6">
        <v>3</v>
      </c>
      <c r="T30" s="6">
        <v>3</v>
      </c>
      <c r="U30" s="6">
        <v>1</v>
      </c>
      <c r="V30" s="6">
        <v>3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</row>
    <row r="31" spans="2:64" x14ac:dyDescent="0.2">
      <c r="B31" s="6">
        <v>15</v>
      </c>
      <c r="C31" s="20">
        <f>SUMIFS($S31:$CU31,$S31:$CU31,C$9,$S$16:$CU$16,C$16)</f>
        <v>6</v>
      </c>
      <c r="D31" s="20">
        <f>SUMIFS($S31:$CU31,$S31:$CU31,D$9,$S$16:$CU$16,D$16)</f>
        <v>6</v>
      </c>
      <c r="E31" s="20">
        <f>SUMIFS($S31:$CU31,$S31:$CU31,E$9,$S$16:$CU$16,E$16)</f>
        <v>0</v>
      </c>
      <c r="F31" s="20">
        <f>SUMIFS($S31:$CU31,$S31:$CU31,F$9,$S$16:$CU$16,F$16)</f>
        <v>0</v>
      </c>
      <c r="G31" s="20">
        <f>SUMIFS($S31:$CU31,$S31:$CU31,G$9,$S$16:$CU$16,G$16)</f>
        <v>0</v>
      </c>
      <c r="H31" s="20">
        <f>SUMIFS($S31:$CU31,$S31:$CU31,H$9,$S$16:$CU$16,H$16)</f>
        <v>0</v>
      </c>
      <c r="I31" s="20">
        <f>SUMIFS($S31:$CU31,$S31:$CU31,I$9,$S$16:$CU$16,I$16)</f>
        <v>0</v>
      </c>
      <c r="J31" s="20">
        <f>SUMIFS($S31:$CU31,$S31:$CU31,J$9,$S$16:$CU$16,J$16)</f>
        <v>0</v>
      </c>
      <c r="K31" s="20">
        <f>SUMIFS($S31:$CU31,$S31:$CU31,K$9,$S$16:$CU$16,K$16)</f>
        <v>0</v>
      </c>
      <c r="L31" s="20">
        <f>SUMIFS($S31:$CU31,$S31:$CU31,L$9,$S$16:$CU$16,L$16)</f>
        <v>0</v>
      </c>
      <c r="M31" s="20">
        <f>SUMIFS($S31:$CU31,$S31:$CU31,M$9,$S$16:$CU$16,M$16)</f>
        <v>0</v>
      </c>
      <c r="N31" s="20">
        <f>SUMIFS($S31:$CU31,$S31:$CU31,N$9,$S$16:$CU$16,N$16)</f>
        <v>0</v>
      </c>
      <c r="O31" s="20">
        <f>SUMIFS($S31:$CU31,$S31:$CU31,O$9,$S$16:$CU$16,O$16)</f>
        <v>0</v>
      </c>
      <c r="P31" s="20">
        <f>SUMIFS($S31:$CU31,$S31:$CU31,P$9,$S$16:$CU$16,P$16)</f>
        <v>0</v>
      </c>
      <c r="Q31" s="20">
        <f>SUMIFS($S31:$CU31,$S31:$CU31,Q$9,$S$16:$CU$16,Q$16)</f>
        <v>0</v>
      </c>
      <c r="R31" s="47"/>
      <c r="S31" s="6">
        <v>3</v>
      </c>
      <c r="T31" s="6">
        <v>3</v>
      </c>
      <c r="U31" s="6">
        <v>3</v>
      </c>
      <c r="V31" s="6">
        <v>3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2:64" x14ac:dyDescent="0.2">
      <c r="B32" s="6">
        <v>16</v>
      </c>
      <c r="C32" s="20">
        <f>SUMIFS($S32:$CU32,$S32:$CU32,C$9,$S$16:$CU$16,C$16)</f>
        <v>6</v>
      </c>
      <c r="D32" s="20">
        <f>SUMIFS($S32:$CU32,$S32:$CU32,D$9,$S$16:$CU$16,D$16)</f>
        <v>6</v>
      </c>
      <c r="E32" s="20">
        <f>SUMIFS($S32:$CU32,$S32:$CU32,E$9,$S$16:$CU$16,E$16)</f>
        <v>0</v>
      </c>
      <c r="F32" s="20">
        <f>SUMIFS($S32:$CU32,$S32:$CU32,F$9,$S$16:$CU$16,F$16)</f>
        <v>0</v>
      </c>
      <c r="G32" s="20">
        <f>SUMIFS($S32:$CU32,$S32:$CU32,G$9,$S$16:$CU$16,G$16)</f>
        <v>0</v>
      </c>
      <c r="H32" s="20">
        <f>SUMIFS($S32:$CU32,$S32:$CU32,H$9,$S$16:$CU$16,H$16)</f>
        <v>0</v>
      </c>
      <c r="I32" s="20">
        <f>SUMIFS($S32:$CU32,$S32:$CU32,I$9,$S$16:$CU$16,I$16)</f>
        <v>0</v>
      </c>
      <c r="J32" s="20">
        <f>SUMIFS($S32:$CU32,$S32:$CU32,J$9,$S$16:$CU$16,J$16)</f>
        <v>0</v>
      </c>
      <c r="K32" s="20">
        <f>SUMIFS($S32:$CU32,$S32:$CU32,K$9,$S$16:$CU$16,K$16)</f>
        <v>0</v>
      </c>
      <c r="L32" s="20">
        <f>SUMIFS($S32:$CU32,$S32:$CU32,L$9,$S$16:$CU$16,L$16)</f>
        <v>0</v>
      </c>
      <c r="M32" s="20">
        <f>SUMIFS($S32:$CU32,$S32:$CU32,M$9,$S$16:$CU$16,M$16)</f>
        <v>0</v>
      </c>
      <c r="N32" s="20">
        <f>SUMIFS($S32:$CU32,$S32:$CU32,N$9,$S$16:$CU$16,N$16)</f>
        <v>0</v>
      </c>
      <c r="O32" s="20">
        <f>SUMIFS($S32:$CU32,$S32:$CU32,O$9,$S$16:$CU$16,O$16)</f>
        <v>0</v>
      </c>
      <c r="P32" s="20">
        <f>SUMIFS($S32:$CU32,$S32:$CU32,P$9,$S$16:$CU$16,P$16)</f>
        <v>0</v>
      </c>
      <c r="Q32" s="20">
        <f>SUMIFS($S32:$CU32,$S32:$CU32,Q$9,$S$16:$CU$16,Q$16)</f>
        <v>0</v>
      </c>
      <c r="R32" s="47"/>
      <c r="S32" s="6">
        <v>3</v>
      </c>
      <c r="T32" s="6">
        <v>3</v>
      </c>
      <c r="U32" s="6">
        <v>3</v>
      </c>
      <c r="V32" s="6">
        <v>3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  <row r="33" spans="2:64" x14ac:dyDescent="0.2">
      <c r="B33" s="6">
        <v>17</v>
      </c>
      <c r="C33" s="20">
        <f>SUMIFS($S33:$CU33,$S33:$CU33,C$9,$S$16:$CU$16,C$16)</f>
        <v>6</v>
      </c>
      <c r="D33" s="20">
        <f>SUMIFS($S33:$CU33,$S33:$CU33,D$9,$S$16:$CU$16,D$16)</f>
        <v>0</v>
      </c>
      <c r="E33" s="20">
        <f>SUMIFS($S33:$CU33,$S33:$CU33,E$9,$S$16:$CU$16,E$16)</f>
        <v>0</v>
      </c>
      <c r="F33" s="20">
        <f>SUMIFS($S33:$CU33,$S33:$CU33,F$9,$S$16:$CU$16,F$16)</f>
        <v>0</v>
      </c>
      <c r="G33" s="20">
        <f>SUMIFS($S33:$CU33,$S33:$CU33,G$9,$S$16:$CU$16,G$16)</f>
        <v>0</v>
      </c>
      <c r="H33" s="20">
        <f>SUMIFS($S33:$CU33,$S33:$CU33,H$9,$S$16:$CU$16,H$16)</f>
        <v>0</v>
      </c>
      <c r="I33" s="20">
        <f>SUMIFS($S33:$CU33,$S33:$CU33,I$9,$S$16:$CU$16,I$16)</f>
        <v>0</v>
      </c>
      <c r="J33" s="20">
        <f>SUMIFS($S33:$CU33,$S33:$CU33,J$9,$S$16:$CU$16,J$16)</f>
        <v>0</v>
      </c>
      <c r="K33" s="20">
        <f>SUMIFS($S33:$CU33,$S33:$CU33,K$9,$S$16:$CU$16,K$16)</f>
        <v>0</v>
      </c>
      <c r="L33" s="20">
        <f>SUMIFS($S33:$CU33,$S33:$CU33,L$9,$S$16:$CU$16,L$16)</f>
        <v>0</v>
      </c>
      <c r="M33" s="20">
        <f>SUMIFS($S33:$CU33,$S33:$CU33,M$9,$S$16:$CU$16,M$16)</f>
        <v>0</v>
      </c>
      <c r="N33" s="20">
        <f>SUMIFS($S33:$CU33,$S33:$CU33,N$9,$S$16:$CU$16,N$16)</f>
        <v>0</v>
      </c>
      <c r="O33" s="20">
        <f>SUMIFS($S33:$CU33,$S33:$CU33,O$9,$S$16:$CU$16,O$16)</f>
        <v>0</v>
      </c>
      <c r="P33" s="20">
        <f>SUMIFS($S33:$CU33,$S33:$CU33,P$9,$S$16:$CU$16,P$16)</f>
        <v>0</v>
      </c>
      <c r="Q33" s="20">
        <f>SUMIFS($S33:$CU33,$S33:$CU33,Q$9,$S$16:$CU$16,Q$16)</f>
        <v>0</v>
      </c>
      <c r="R33" s="47"/>
      <c r="S33" s="6">
        <v>3</v>
      </c>
      <c r="T33" s="6">
        <v>1</v>
      </c>
      <c r="U33" s="6">
        <v>3</v>
      </c>
      <c r="V33" s="6">
        <v>1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</row>
    <row r="34" spans="2:64" x14ac:dyDescent="0.2">
      <c r="B34" s="6">
        <v>18</v>
      </c>
      <c r="C34" s="20">
        <f>SUMIFS($S34:$CU34,$S34:$CU34,C$9,$S$16:$CU$16,C$16)</f>
        <v>3</v>
      </c>
      <c r="D34" s="20">
        <f>SUMIFS($S34:$CU34,$S34:$CU34,D$9,$S$16:$CU$16,D$16)</f>
        <v>6</v>
      </c>
      <c r="E34" s="20">
        <f>SUMIFS($S34:$CU34,$S34:$CU34,E$9,$S$16:$CU$16,E$16)</f>
        <v>0</v>
      </c>
      <c r="F34" s="20">
        <f>SUMIFS($S34:$CU34,$S34:$CU34,F$9,$S$16:$CU$16,F$16)</f>
        <v>0</v>
      </c>
      <c r="G34" s="20">
        <f>SUMIFS($S34:$CU34,$S34:$CU34,G$9,$S$16:$CU$16,G$16)</f>
        <v>0</v>
      </c>
      <c r="H34" s="20">
        <f>SUMIFS($S34:$CU34,$S34:$CU34,H$9,$S$16:$CU$16,H$16)</f>
        <v>0</v>
      </c>
      <c r="I34" s="20">
        <f>SUMIFS($S34:$CU34,$S34:$CU34,I$9,$S$16:$CU$16,I$16)</f>
        <v>0</v>
      </c>
      <c r="J34" s="20">
        <f>SUMIFS($S34:$CU34,$S34:$CU34,J$9,$S$16:$CU$16,J$16)</f>
        <v>0</v>
      </c>
      <c r="K34" s="20">
        <f>SUMIFS($S34:$CU34,$S34:$CU34,K$9,$S$16:$CU$16,K$16)</f>
        <v>0</v>
      </c>
      <c r="L34" s="20">
        <f>SUMIFS($S34:$CU34,$S34:$CU34,L$9,$S$16:$CU$16,L$16)</f>
        <v>0</v>
      </c>
      <c r="M34" s="20">
        <f>SUMIFS($S34:$CU34,$S34:$CU34,M$9,$S$16:$CU$16,M$16)</f>
        <v>0</v>
      </c>
      <c r="N34" s="20">
        <f>SUMIFS($S34:$CU34,$S34:$CU34,N$9,$S$16:$CU$16,N$16)</f>
        <v>0</v>
      </c>
      <c r="O34" s="20">
        <f>SUMIFS($S34:$CU34,$S34:$CU34,O$9,$S$16:$CU$16,O$16)</f>
        <v>0</v>
      </c>
      <c r="P34" s="20">
        <f>SUMIFS($S34:$CU34,$S34:$CU34,P$9,$S$16:$CU$16,P$16)</f>
        <v>0</v>
      </c>
      <c r="Q34" s="20">
        <f>SUMIFS($S34:$CU34,$S34:$CU34,Q$9,$S$16:$CU$16,Q$16)</f>
        <v>0</v>
      </c>
      <c r="R34" s="47"/>
      <c r="S34" s="6">
        <v>1</v>
      </c>
      <c r="T34" s="6">
        <v>3</v>
      </c>
      <c r="U34" s="6">
        <v>3</v>
      </c>
      <c r="V34" s="6">
        <v>3</v>
      </c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</row>
    <row r="35" spans="2:64" x14ac:dyDescent="0.2">
      <c r="B35" s="6">
        <v>19</v>
      </c>
      <c r="C35" s="20">
        <f>SUMIFS($S35:$CU35,$S35:$CU35,C$9,$S$16:$CU$16,C$16)</f>
        <v>3</v>
      </c>
      <c r="D35" s="20">
        <f>SUMIFS($S35:$CU35,$S35:$CU35,D$9,$S$16:$CU$16,D$16)</f>
        <v>6</v>
      </c>
      <c r="E35" s="20">
        <f>SUMIFS($S35:$CU35,$S35:$CU35,E$9,$S$16:$CU$16,E$16)</f>
        <v>0</v>
      </c>
      <c r="F35" s="20">
        <f>SUMIFS($S35:$CU35,$S35:$CU35,F$9,$S$16:$CU$16,F$16)</f>
        <v>0</v>
      </c>
      <c r="G35" s="20">
        <f>SUMIFS($S35:$CU35,$S35:$CU35,G$9,$S$16:$CU$16,G$16)</f>
        <v>0</v>
      </c>
      <c r="H35" s="20">
        <f>SUMIFS($S35:$CU35,$S35:$CU35,H$9,$S$16:$CU$16,H$16)</f>
        <v>0</v>
      </c>
      <c r="I35" s="20">
        <f>SUMIFS($S35:$CU35,$S35:$CU35,I$9,$S$16:$CU$16,I$16)</f>
        <v>0</v>
      </c>
      <c r="J35" s="20">
        <f>SUMIFS($S35:$CU35,$S35:$CU35,J$9,$S$16:$CU$16,J$16)</f>
        <v>0</v>
      </c>
      <c r="K35" s="20">
        <f>SUMIFS($S35:$CU35,$S35:$CU35,K$9,$S$16:$CU$16,K$16)</f>
        <v>0</v>
      </c>
      <c r="L35" s="20">
        <f>SUMIFS($S35:$CU35,$S35:$CU35,L$9,$S$16:$CU$16,L$16)</f>
        <v>0</v>
      </c>
      <c r="M35" s="20">
        <f>SUMIFS($S35:$CU35,$S35:$CU35,M$9,$S$16:$CU$16,M$16)</f>
        <v>0</v>
      </c>
      <c r="N35" s="20">
        <f>SUMIFS($S35:$CU35,$S35:$CU35,N$9,$S$16:$CU$16,N$16)</f>
        <v>0</v>
      </c>
      <c r="O35" s="20">
        <f>SUMIFS($S35:$CU35,$S35:$CU35,O$9,$S$16:$CU$16,O$16)</f>
        <v>0</v>
      </c>
      <c r="P35" s="20">
        <f>SUMIFS($S35:$CU35,$S35:$CU35,P$9,$S$16:$CU$16,P$16)</f>
        <v>0</v>
      </c>
      <c r="Q35" s="20">
        <f>SUMIFS($S35:$CU35,$S35:$CU35,Q$9,$S$16:$CU$16,Q$16)</f>
        <v>0</v>
      </c>
      <c r="R35" s="47"/>
      <c r="S35" s="6">
        <v>3</v>
      </c>
      <c r="T35" s="6">
        <v>3</v>
      </c>
      <c r="U35" s="6">
        <v>1</v>
      </c>
      <c r="V35" s="6">
        <v>3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</row>
    <row r="36" spans="2:64" x14ac:dyDescent="0.2">
      <c r="B36" s="6">
        <v>20</v>
      </c>
      <c r="C36" s="20">
        <f>SUMIFS($S36:$CU36,$S36:$CU36,C$9,$S$16:$CU$16,C$16)</f>
        <v>6</v>
      </c>
      <c r="D36" s="20">
        <f>SUMIFS($S36:$CU36,$S36:$CU36,D$9,$S$16:$CU$16,D$16)</f>
        <v>0</v>
      </c>
      <c r="E36" s="20">
        <f>SUMIFS($S36:$CU36,$S36:$CU36,E$9,$S$16:$CU$16,E$16)</f>
        <v>0</v>
      </c>
      <c r="F36" s="20">
        <f>SUMIFS($S36:$CU36,$S36:$CU36,F$9,$S$16:$CU$16,F$16)</f>
        <v>0</v>
      </c>
      <c r="G36" s="20">
        <f>SUMIFS($S36:$CU36,$S36:$CU36,G$9,$S$16:$CU$16,G$16)</f>
        <v>0</v>
      </c>
      <c r="H36" s="20">
        <f>SUMIFS($S36:$CU36,$S36:$CU36,H$9,$S$16:$CU$16,H$16)</f>
        <v>0</v>
      </c>
      <c r="I36" s="20">
        <f>SUMIFS($S36:$CU36,$S36:$CU36,I$9,$S$16:$CU$16,I$16)</f>
        <v>0</v>
      </c>
      <c r="J36" s="20">
        <f>SUMIFS($S36:$CU36,$S36:$CU36,J$9,$S$16:$CU$16,J$16)</f>
        <v>0</v>
      </c>
      <c r="K36" s="20">
        <f>SUMIFS($S36:$CU36,$S36:$CU36,K$9,$S$16:$CU$16,K$16)</f>
        <v>0</v>
      </c>
      <c r="L36" s="20">
        <f>SUMIFS($S36:$CU36,$S36:$CU36,L$9,$S$16:$CU$16,L$16)</f>
        <v>0</v>
      </c>
      <c r="M36" s="20">
        <f>SUMIFS($S36:$CU36,$S36:$CU36,M$9,$S$16:$CU$16,M$16)</f>
        <v>0</v>
      </c>
      <c r="N36" s="20">
        <f>SUMIFS($S36:$CU36,$S36:$CU36,N$9,$S$16:$CU$16,N$16)</f>
        <v>0</v>
      </c>
      <c r="O36" s="20">
        <f>SUMIFS($S36:$CU36,$S36:$CU36,O$9,$S$16:$CU$16,O$16)</f>
        <v>0</v>
      </c>
      <c r="P36" s="20">
        <f>SUMIFS($S36:$CU36,$S36:$CU36,P$9,$S$16:$CU$16,P$16)</f>
        <v>0</v>
      </c>
      <c r="Q36" s="20">
        <f>SUMIFS($S36:$CU36,$S36:$CU36,Q$9,$S$16:$CU$16,Q$16)</f>
        <v>0</v>
      </c>
      <c r="R36" s="47"/>
      <c r="S36" s="6">
        <v>3</v>
      </c>
      <c r="T36" s="6">
        <v>1</v>
      </c>
      <c r="U36" s="6">
        <v>3</v>
      </c>
      <c r="V36" s="6">
        <v>1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2:64" x14ac:dyDescent="0.2">
      <c r="B37" s="6">
        <v>21</v>
      </c>
      <c r="C37" s="20">
        <f>SUMIFS($S37:$CU37,$S37:$CU37,C$9,$S$16:$CU$16,C$16)</f>
        <v>3</v>
      </c>
      <c r="D37" s="20">
        <f>SUMIFS($S37:$CU37,$S37:$CU37,D$9,$S$16:$CU$16,D$16)</f>
        <v>6</v>
      </c>
      <c r="E37" s="20">
        <f>SUMIFS($S37:$CU37,$S37:$CU37,E$9,$S$16:$CU$16,E$16)</f>
        <v>0</v>
      </c>
      <c r="F37" s="20">
        <f>SUMIFS($S37:$CU37,$S37:$CU37,F$9,$S$16:$CU$16,F$16)</f>
        <v>0</v>
      </c>
      <c r="G37" s="20">
        <f>SUMIFS($S37:$CU37,$S37:$CU37,G$9,$S$16:$CU$16,G$16)</f>
        <v>0</v>
      </c>
      <c r="H37" s="20">
        <f>SUMIFS($S37:$CU37,$S37:$CU37,H$9,$S$16:$CU$16,H$16)</f>
        <v>0</v>
      </c>
      <c r="I37" s="20">
        <f>SUMIFS($S37:$CU37,$S37:$CU37,I$9,$S$16:$CU$16,I$16)</f>
        <v>0</v>
      </c>
      <c r="J37" s="20">
        <f>SUMIFS($S37:$CU37,$S37:$CU37,J$9,$S$16:$CU$16,J$16)</f>
        <v>0</v>
      </c>
      <c r="K37" s="20">
        <f>SUMIFS($S37:$CU37,$S37:$CU37,K$9,$S$16:$CU$16,K$16)</f>
        <v>0</v>
      </c>
      <c r="L37" s="20">
        <f>SUMIFS($S37:$CU37,$S37:$CU37,L$9,$S$16:$CU$16,L$16)</f>
        <v>0</v>
      </c>
      <c r="M37" s="20">
        <f>SUMIFS($S37:$CU37,$S37:$CU37,M$9,$S$16:$CU$16,M$16)</f>
        <v>0</v>
      </c>
      <c r="N37" s="20">
        <f>SUMIFS($S37:$CU37,$S37:$CU37,N$9,$S$16:$CU$16,N$16)</f>
        <v>0</v>
      </c>
      <c r="O37" s="20">
        <f>SUMIFS($S37:$CU37,$S37:$CU37,O$9,$S$16:$CU$16,O$16)</f>
        <v>0</v>
      </c>
      <c r="P37" s="20">
        <f>SUMIFS($S37:$CU37,$S37:$CU37,P$9,$S$16:$CU$16,P$16)</f>
        <v>0</v>
      </c>
      <c r="Q37" s="20">
        <f>SUMIFS($S37:$CU37,$S37:$CU37,Q$9,$S$16:$CU$16,Q$16)</f>
        <v>0</v>
      </c>
      <c r="R37" s="47"/>
      <c r="S37" s="6">
        <v>1</v>
      </c>
      <c r="T37" s="6">
        <v>3</v>
      </c>
      <c r="U37" s="6">
        <v>3</v>
      </c>
      <c r="V37" s="6">
        <v>3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</row>
    <row r="38" spans="2:64" x14ac:dyDescent="0.2">
      <c r="B38" s="6">
        <v>22</v>
      </c>
      <c r="C38" s="20">
        <f>SUMIFS($S38:$CU38,$S38:$CU38,C$9,$S$16:$CU$16,C$16)</f>
        <v>6</v>
      </c>
      <c r="D38" s="20">
        <f>SUMIFS($S38:$CU38,$S38:$CU38,D$9,$S$16:$CU$16,D$16)</f>
        <v>6</v>
      </c>
      <c r="E38" s="20">
        <f>SUMIFS($S38:$CU38,$S38:$CU38,E$9,$S$16:$CU$16,E$16)</f>
        <v>0</v>
      </c>
      <c r="F38" s="20">
        <f>SUMIFS($S38:$CU38,$S38:$CU38,F$9,$S$16:$CU$16,F$16)</f>
        <v>0</v>
      </c>
      <c r="G38" s="20">
        <f>SUMIFS($S38:$CU38,$S38:$CU38,G$9,$S$16:$CU$16,G$16)</f>
        <v>0</v>
      </c>
      <c r="H38" s="20">
        <f>SUMIFS($S38:$CU38,$S38:$CU38,H$9,$S$16:$CU$16,H$16)</f>
        <v>0</v>
      </c>
      <c r="I38" s="20">
        <f>SUMIFS($S38:$CU38,$S38:$CU38,I$9,$S$16:$CU$16,I$16)</f>
        <v>0</v>
      </c>
      <c r="J38" s="20">
        <f>SUMIFS($S38:$CU38,$S38:$CU38,J$9,$S$16:$CU$16,J$16)</f>
        <v>0</v>
      </c>
      <c r="K38" s="20">
        <f>SUMIFS($S38:$CU38,$S38:$CU38,K$9,$S$16:$CU$16,K$16)</f>
        <v>0</v>
      </c>
      <c r="L38" s="20">
        <f>SUMIFS($S38:$CU38,$S38:$CU38,L$9,$S$16:$CU$16,L$16)</f>
        <v>0</v>
      </c>
      <c r="M38" s="20">
        <f>SUMIFS($S38:$CU38,$S38:$CU38,M$9,$S$16:$CU$16,M$16)</f>
        <v>0</v>
      </c>
      <c r="N38" s="20">
        <f>SUMIFS($S38:$CU38,$S38:$CU38,N$9,$S$16:$CU$16,N$16)</f>
        <v>0</v>
      </c>
      <c r="O38" s="20">
        <f>SUMIFS($S38:$CU38,$S38:$CU38,O$9,$S$16:$CU$16,O$16)</f>
        <v>0</v>
      </c>
      <c r="P38" s="20">
        <f>SUMIFS($S38:$CU38,$S38:$CU38,P$9,$S$16:$CU$16,P$16)</f>
        <v>0</v>
      </c>
      <c r="Q38" s="20">
        <f>SUMIFS($S38:$CU38,$S38:$CU38,Q$9,$S$16:$CU$16,Q$16)</f>
        <v>0</v>
      </c>
      <c r="R38" s="47"/>
      <c r="S38" s="6">
        <v>3</v>
      </c>
      <c r="T38" s="6">
        <v>3</v>
      </c>
      <c r="U38" s="6">
        <v>3</v>
      </c>
      <c r="V38" s="6">
        <v>3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</row>
    <row r="39" spans="2:64" x14ac:dyDescent="0.2">
      <c r="B39" s="6">
        <v>23</v>
      </c>
      <c r="C39" s="20">
        <f>SUMIFS($S39:$CU39,$S39:$CU39,C$9,$S$16:$CU$16,C$16)</f>
        <v>6</v>
      </c>
      <c r="D39" s="20">
        <f>SUMIFS($S39:$CU39,$S39:$CU39,D$9,$S$16:$CU$16,D$16)</f>
        <v>6</v>
      </c>
      <c r="E39" s="20">
        <f>SUMIFS($S39:$CU39,$S39:$CU39,E$9,$S$16:$CU$16,E$16)</f>
        <v>0</v>
      </c>
      <c r="F39" s="20">
        <f>SUMIFS($S39:$CU39,$S39:$CU39,F$9,$S$16:$CU$16,F$16)</f>
        <v>0</v>
      </c>
      <c r="G39" s="20">
        <f>SUMIFS($S39:$CU39,$S39:$CU39,G$9,$S$16:$CU$16,G$16)</f>
        <v>0</v>
      </c>
      <c r="H39" s="20">
        <f>SUMIFS($S39:$CU39,$S39:$CU39,H$9,$S$16:$CU$16,H$16)</f>
        <v>0</v>
      </c>
      <c r="I39" s="20">
        <f>SUMIFS($S39:$CU39,$S39:$CU39,I$9,$S$16:$CU$16,I$16)</f>
        <v>0</v>
      </c>
      <c r="J39" s="20">
        <f>SUMIFS($S39:$CU39,$S39:$CU39,J$9,$S$16:$CU$16,J$16)</f>
        <v>0</v>
      </c>
      <c r="K39" s="20">
        <f>SUMIFS($S39:$CU39,$S39:$CU39,K$9,$S$16:$CU$16,K$16)</f>
        <v>0</v>
      </c>
      <c r="L39" s="20">
        <f>SUMIFS($S39:$CU39,$S39:$CU39,L$9,$S$16:$CU$16,L$16)</f>
        <v>0</v>
      </c>
      <c r="M39" s="20">
        <f>SUMIFS($S39:$CU39,$S39:$CU39,M$9,$S$16:$CU$16,M$16)</f>
        <v>0</v>
      </c>
      <c r="N39" s="20">
        <f>SUMIFS($S39:$CU39,$S39:$CU39,N$9,$S$16:$CU$16,N$16)</f>
        <v>0</v>
      </c>
      <c r="O39" s="20">
        <f>SUMIFS($S39:$CU39,$S39:$CU39,O$9,$S$16:$CU$16,O$16)</f>
        <v>0</v>
      </c>
      <c r="P39" s="20">
        <f>SUMIFS($S39:$CU39,$S39:$CU39,P$9,$S$16:$CU$16,P$16)</f>
        <v>0</v>
      </c>
      <c r="Q39" s="20">
        <f>SUMIFS($S39:$CU39,$S39:$CU39,Q$9,$S$16:$CU$16,Q$16)</f>
        <v>0</v>
      </c>
      <c r="R39" s="47"/>
      <c r="S39" s="6">
        <v>3</v>
      </c>
      <c r="T39" s="6">
        <v>3</v>
      </c>
      <c r="U39" s="6">
        <v>3</v>
      </c>
      <c r="V39" s="6">
        <v>3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</row>
    <row r="40" spans="2:64" x14ac:dyDescent="0.2">
      <c r="B40" s="6">
        <v>24</v>
      </c>
      <c r="C40" s="20">
        <f>SUMIFS($S40:$CU40,$S40:$CU40,C$9,$S$16:$CU$16,C$16)</f>
        <v>6</v>
      </c>
      <c r="D40" s="20">
        <f>SUMIFS($S40:$CU40,$S40:$CU40,D$9,$S$16:$CU$16,D$16)</f>
        <v>3</v>
      </c>
      <c r="E40" s="20">
        <f>SUMIFS($S40:$CU40,$S40:$CU40,E$9,$S$16:$CU$16,E$16)</f>
        <v>0</v>
      </c>
      <c r="F40" s="20">
        <f>SUMIFS($S40:$CU40,$S40:$CU40,F$9,$S$16:$CU$16,F$16)</f>
        <v>0</v>
      </c>
      <c r="G40" s="20">
        <f>SUMIFS($S40:$CU40,$S40:$CU40,G$9,$S$16:$CU$16,G$16)</f>
        <v>0</v>
      </c>
      <c r="H40" s="20">
        <f>SUMIFS($S40:$CU40,$S40:$CU40,H$9,$S$16:$CU$16,H$16)</f>
        <v>0</v>
      </c>
      <c r="I40" s="20">
        <f>SUMIFS($S40:$CU40,$S40:$CU40,I$9,$S$16:$CU$16,I$16)</f>
        <v>0</v>
      </c>
      <c r="J40" s="20">
        <f>SUMIFS($S40:$CU40,$S40:$CU40,J$9,$S$16:$CU$16,J$16)</f>
        <v>0</v>
      </c>
      <c r="K40" s="20">
        <f>SUMIFS($S40:$CU40,$S40:$CU40,K$9,$S$16:$CU$16,K$16)</f>
        <v>0</v>
      </c>
      <c r="L40" s="20">
        <f>SUMIFS($S40:$CU40,$S40:$CU40,L$9,$S$16:$CU$16,L$16)</f>
        <v>0</v>
      </c>
      <c r="M40" s="20">
        <f>SUMIFS($S40:$CU40,$S40:$CU40,M$9,$S$16:$CU$16,M$16)</f>
        <v>0</v>
      </c>
      <c r="N40" s="20">
        <f>SUMIFS($S40:$CU40,$S40:$CU40,N$9,$S$16:$CU$16,N$16)</f>
        <v>0</v>
      </c>
      <c r="O40" s="20">
        <f>SUMIFS($S40:$CU40,$S40:$CU40,O$9,$S$16:$CU$16,O$16)</f>
        <v>0</v>
      </c>
      <c r="P40" s="20">
        <f>SUMIFS($S40:$CU40,$S40:$CU40,P$9,$S$16:$CU$16,P$16)</f>
        <v>0</v>
      </c>
      <c r="Q40" s="20">
        <f>SUMIFS($S40:$CU40,$S40:$CU40,Q$9,$S$16:$CU$16,Q$16)</f>
        <v>0</v>
      </c>
      <c r="R40" s="47"/>
      <c r="S40" s="6">
        <v>3</v>
      </c>
      <c r="T40" s="6">
        <v>1</v>
      </c>
      <c r="U40" s="6">
        <v>3</v>
      </c>
      <c r="V40" s="6">
        <v>3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</row>
    <row r="41" spans="2:64" x14ac:dyDescent="0.2">
      <c r="B41" s="6">
        <v>25</v>
      </c>
      <c r="C41" s="20">
        <f>SUMIFS($S41:$CU41,$S41:$CU41,C$9,$S$16:$CU$16,C$16)</f>
        <v>0</v>
      </c>
      <c r="D41" s="20">
        <f>SUMIFS($S41:$CU41,$S41:$CU41,D$9,$S$16:$CU$16,D$16)</f>
        <v>3</v>
      </c>
      <c r="E41" s="20">
        <f>SUMIFS($S41:$CU41,$S41:$CU41,E$9,$S$16:$CU$16,E$16)</f>
        <v>0</v>
      </c>
      <c r="F41" s="20">
        <f>SUMIFS($S41:$CU41,$S41:$CU41,F$9,$S$16:$CU$16,F$16)</f>
        <v>0</v>
      </c>
      <c r="G41" s="20">
        <f>SUMIFS($S41:$CU41,$S41:$CU41,G$9,$S$16:$CU$16,G$16)</f>
        <v>0</v>
      </c>
      <c r="H41" s="20">
        <f>SUMIFS($S41:$CU41,$S41:$CU41,H$9,$S$16:$CU$16,H$16)</f>
        <v>0</v>
      </c>
      <c r="I41" s="20">
        <f>SUMIFS($S41:$CU41,$S41:$CU41,I$9,$S$16:$CU$16,I$16)</f>
        <v>0</v>
      </c>
      <c r="J41" s="20">
        <f>SUMIFS($S41:$CU41,$S41:$CU41,J$9,$S$16:$CU$16,J$16)</f>
        <v>0</v>
      </c>
      <c r="K41" s="20">
        <f>SUMIFS($S41:$CU41,$S41:$CU41,K$9,$S$16:$CU$16,K$16)</f>
        <v>0</v>
      </c>
      <c r="L41" s="20">
        <f>SUMIFS($S41:$CU41,$S41:$CU41,L$9,$S$16:$CU$16,L$16)</f>
        <v>0</v>
      </c>
      <c r="M41" s="20">
        <f>SUMIFS($S41:$CU41,$S41:$CU41,M$9,$S$16:$CU$16,M$16)</f>
        <v>0</v>
      </c>
      <c r="N41" s="20">
        <f>SUMIFS($S41:$CU41,$S41:$CU41,N$9,$S$16:$CU$16,N$16)</f>
        <v>0</v>
      </c>
      <c r="O41" s="20">
        <f>SUMIFS($S41:$CU41,$S41:$CU41,O$9,$S$16:$CU$16,O$16)</f>
        <v>0</v>
      </c>
      <c r="P41" s="20">
        <f>SUMIFS($S41:$CU41,$S41:$CU41,P$9,$S$16:$CU$16,P$16)</f>
        <v>0</v>
      </c>
      <c r="Q41" s="20">
        <f>SUMIFS($S41:$CU41,$S41:$CU41,Q$9,$S$16:$CU$16,Q$16)</f>
        <v>0</v>
      </c>
      <c r="R41" s="47"/>
      <c r="S41" s="6">
        <v>1</v>
      </c>
      <c r="T41" s="6">
        <v>3</v>
      </c>
      <c r="U41" s="6">
        <v>1</v>
      </c>
      <c r="V41" s="6">
        <v>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2:64" x14ac:dyDescent="0.2">
      <c r="B42" s="6">
        <v>26</v>
      </c>
      <c r="C42" s="20">
        <f>SUMIFS($S42:$CU42,$S42:$CU42,C$9,$S$16:$CU$16,C$16)</f>
        <v>6</v>
      </c>
      <c r="D42" s="20">
        <f>SUMIFS($S42:$CU42,$S42:$CU42,D$9,$S$16:$CU$16,D$16)</f>
        <v>3</v>
      </c>
      <c r="E42" s="20">
        <f>SUMIFS($S42:$CU42,$S42:$CU42,E$9,$S$16:$CU$16,E$16)</f>
        <v>0</v>
      </c>
      <c r="F42" s="20">
        <f>SUMIFS($S42:$CU42,$S42:$CU42,F$9,$S$16:$CU$16,F$16)</f>
        <v>0</v>
      </c>
      <c r="G42" s="20">
        <f>SUMIFS($S42:$CU42,$S42:$CU42,G$9,$S$16:$CU$16,G$16)</f>
        <v>0</v>
      </c>
      <c r="H42" s="20">
        <f>SUMIFS($S42:$CU42,$S42:$CU42,H$9,$S$16:$CU$16,H$16)</f>
        <v>0</v>
      </c>
      <c r="I42" s="20">
        <f>SUMIFS($S42:$CU42,$S42:$CU42,I$9,$S$16:$CU$16,I$16)</f>
        <v>0</v>
      </c>
      <c r="J42" s="20">
        <f>SUMIFS($S42:$CU42,$S42:$CU42,J$9,$S$16:$CU$16,J$16)</f>
        <v>0</v>
      </c>
      <c r="K42" s="20">
        <f>SUMIFS($S42:$CU42,$S42:$CU42,K$9,$S$16:$CU$16,K$16)</f>
        <v>0</v>
      </c>
      <c r="L42" s="20">
        <f>SUMIFS($S42:$CU42,$S42:$CU42,L$9,$S$16:$CU$16,L$16)</f>
        <v>0</v>
      </c>
      <c r="M42" s="20">
        <f>SUMIFS($S42:$CU42,$S42:$CU42,M$9,$S$16:$CU$16,M$16)</f>
        <v>0</v>
      </c>
      <c r="N42" s="20">
        <f>SUMIFS($S42:$CU42,$S42:$CU42,N$9,$S$16:$CU$16,N$16)</f>
        <v>0</v>
      </c>
      <c r="O42" s="20">
        <f>SUMIFS($S42:$CU42,$S42:$CU42,O$9,$S$16:$CU$16,O$16)</f>
        <v>0</v>
      </c>
      <c r="P42" s="20">
        <f>SUMIFS($S42:$CU42,$S42:$CU42,P$9,$S$16:$CU$16,P$16)</f>
        <v>0</v>
      </c>
      <c r="Q42" s="20">
        <f>SUMIFS($S42:$CU42,$S42:$CU42,Q$9,$S$16:$CU$16,Q$16)</f>
        <v>0</v>
      </c>
      <c r="R42" s="47"/>
      <c r="S42" s="6">
        <v>3</v>
      </c>
      <c r="T42" s="6">
        <v>3</v>
      </c>
      <c r="U42" s="6">
        <v>3</v>
      </c>
      <c r="V42" s="6">
        <v>1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2:64" x14ac:dyDescent="0.2">
      <c r="B43" s="6">
        <v>27</v>
      </c>
      <c r="C43" s="20">
        <f>SUMIFS($S43:$CU43,$S43:$CU43,C$9,$S$16:$CU$16,C$16)</f>
        <v>3</v>
      </c>
      <c r="D43" s="20">
        <f>SUMIFS($S43:$CU43,$S43:$CU43,D$9,$S$16:$CU$16,D$16)</f>
        <v>3</v>
      </c>
      <c r="E43" s="20">
        <f>SUMIFS($S43:$CU43,$S43:$CU43,E$9,$S$16:$CU$16,E$16)</f>
        <v>0</v>
      </c>
      <c r="F43" s="20">
        <f>SUMIFS($S43:$CU43,$S43:$CU43,F$9,$S$16:$CU$16,F$16)</f>
        <v>0</v>
      </c>
      <c r="G43" s="20">
        <f>SUMIFS($S43:$CU43,$S43:$CU43,G$9,$S$16:$CU$16,G$16)</f>
        <v>0</v>
      </c>
      <c r="H43" s="20">
        <f>SUMIFS($S43:$CU43,$S43:$CU43,H$9,$S$16:$CU$16,H$16)</f>
        <v>0</v>
      </c>
      <c r="I43" s="20">
        <f>SUMIFS($S43:$CU43,$S43:$CU43,I$9,$S$16:$CU$16,I$16)</f>
        <v>0</v>
      </c>
      <c r="J43" s="20">
        <f>SUMIFS($S43:$CU43,$S43:$CU43,J$9,$S$16:$CU$16,J$16)</f>
        <v>0</v>
      </c>
      <c r="K43" s="20">
        <f>SUMIFS($S43:$CU43,$S43:$CU43,K$9,$S$16:$CU$16,K$16)</f>
        <v>0</v>
      </c>
      <c r="L43" s="20">
        <f>SUMIFS($S43:$CU43,$S43:$CU43,L$9,$S$16:$CU$16,L$16)</f>
        <v>0</v>
      </c>
      <c r="M43" s="20">
        <f>SUMIFS($S43:$CU43,$S43:$CU43,M$9,$S$16:$CU$16,M$16)</f>
        <v>0</v>
      </c>
      <c r="N43" s="20">
        <f>SUMIFS($S43:$CU43,$S43:$CU43,N$9,$S$16:$CU$16,N$16)</f>
        <v>0</v>
      </c>
      <c r="O43" s="20">
        <f>SUMIFS($S43:$CU43,$S43:$CU43,O$9,$S$16:$CU$16,O$16)</f>
        <v>0</v>
      </c>
      <c r="P43" s="20">
        <f>SUMIFS($S43:$CU43,$S43:$CU43,P$9,$S$16:$CU$16,P$16)</f>
        <v>0</v>
      </c>
      <c r="Q43" s="20">
        <f>SUMIFS($S43:$CU43,$S43:$CU43,Q$9,$S$16:$CU$16,Q$16)</f>
        <v>0</v>
      </c>
      <c r="R43" s="47"/>
      <c r="S43" s="6">
        <v>3</v>
      </c>
      <c r="T43" s="6">
        <v>1</v>
      </c>
      <c r="U43" s="6">
        <v>1</v>
      </c>
      <c r="V43" s="6">
        <v>3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2:64" x14ac:dyDescent="0.2">
      <c r="B44" s="6">
        <v>28</v>
      </c>
      <c r="C44" s="20">
        <f>SUMIFS($S44:$CU44,$S44:$CU44,C$9,$S$16:$CU$16,C$16)</f>
        <v>6</v>
      </c>
      <c r="D44" s="20">
        <f>SUMIFS($S44:$CU44,$S44:$CU44,D$9,$S$16:$CU$16,D$16)</f>
        <v>3</v>
      </c>
      <c r="E44" s="20">
        <f>SUMIFS($S44:$CU44,$S44:$CU44,E$9,$S$16:$CU$16,E$16)</f>
        <v>0</v>
      </c>
      <c r="F44" s="20">
        <f>SUMIFS($S44:$CU44,$S44:$CU44,F$9,$S$16:$CU$16,F$16)</f>
        <v>0</v>
      </c>
      <c r="G44" s="20">
        <f>SUMIFS($S44:$CU44,$S44:$CU44,G$9,$S$16:$CU$16,G$16)</f>
        <v>0</v>
      </c>
      <c r="H44" s="20">
        <f>SUMIFS($S44:$CU44,$S44:$CU44,H$9,$S$16:$CU$16,H$16)</f>
        <v>0</v>
      </c>
      <c r="I44" s="20">
        <f>SUMIFS($S44:$CU44,$S44:$CU44,I$9,$S$16:$CU$16,I$16)</f>
        <v>0</v>
      </c>
      <c r="J44" s="20">
        <f>SUMIFS($S44:$CU44,$S44:$CU44,J$9,$S$16:$CU$16,J$16)</f>
        <v>0</v>
      </c>
      <c r="K44" s="20">
        <f>SUMIFS($S44:$CU44,$S44:$CU44,K$9,$S$16:$CU$16,K$16)</f>
        <v>0</v>
      </c>
      <c r="L44" s="20">
        <f>SUMIFS($S44:$CU44,$S44:$CU44,L$9,$S$16:$CU$16,L$16)</f>
        <v>0</v>
      </c>
      <c r="M44" s="20">
        <f>SUMIFS($S44:$CU44,$S44:$CU44,M$9,$S$16:$CU$16,M$16)</f>
        <v>0</v>
      </c>
      <c r="N44" s="20">
        <f>SUMIFS($S44:$CU44,$S44:$CU44,N$9,$S$16:$CU$16,N$16)</f>
        <v>0</v>
      </c>
      <c r="O44" s="20">
        <f>SUMIFS($S44:$CU44,$S44:$CU44,O$9,$S$16:$CU$16,O$16)</f>
        <v>0</v>
      </c>
      <c r="P44" s="20">
        <f>SUMIFS($S44:$CU44,$S44:$CU44,P$9,$S$16:$CU$16,P$16)</f>
        <v>0</v>
      </c>
      <c r="Q44" s="20">
        <f>SUMIFS($S44:$CU44,$S44:$CU44,Q$9,$S$16:$CU$16,Q$16)</f>
        <v>0</v>
      </c>
      <c r="R44" s="47"/>
      <c r="S44" s="6">
        <v>3</v>
      </c>
      <c r="T44" s="6">
        <v>1</v>
      </c>
      <c r="U44" s="6">
        <v>3</v>
      </c>
      <c r="V44" s="6">
        <v>3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</row>
    <row r="45" spans="2:64" x14ac:dyDescent="0.2">
      <c r="B45" s="6">
        <v>29</v>
      </c>
      <c r="C45" s="20">
        <f>SUMIFS($S45:$CU45,$S45:$CU45,C$9,$S$16:$CU$16,C$16)</f>
        <v>3</v>
      </c>
      <c r="D45" s="20">
        <f>SUMIFS($S45:$CU45,$S45:$CU45,D$9,$S$16:$CU$16,D$16)</f>
        <v>6</v>
      </c>
      <c r="E45" s="20">
        <f>SUMIFS($S45:$CU45,$S45:$CU45,E$9,$S$16:$CU$16,E$16)</f>
        <v>0</v>
      </c>
      <c r="F45" s="20">
        <f>SUMIFS($S45:$CU45,$S45:$CU45,F$9,$S$16:$CU$16,F$16)</f>
        <v>0</v>
      </c>
      <c r="G45" s="20">
        <f>SUMIFS($S45:$CU45,$S45:$CU45,G$9,$S$16:$CU$16,G$16)</f>
        <v>0</v>
      </c>
      <c r="H45" s="20">
        <f>SUMIFS($S45:$CU45,$S45:$CU45,H$9,$S$16:$CU$16,H$16)</f>
        <v>0</v>
      </c>
      <c r="I45" s="20">
        <f>SUMIFS($S45:$CU45,$S45:$CU45,I$9,$S$16:$CU$16,I$16)</f>
        <v>0</v>
      </c>
      <c r="J45" s="20">
        <f>SUMIFS($S45:$CU45,$S45:$CU45,J$9,$S$16:$CU$16,J$16)</f>
        <v>0</v>
      </c>
      <c r="K45" s="20">
        <f>SUMIFS($S45:$CU45,$S45:$CU45,K$9,$S$16:$CU$16,K$16)</f>
        <v>0</v>
      </c>
      <c r="L45" s="20">
        <f>SUMIFS($S45:$CU45,$S45:$CU45,L$9,$S$16:$CU$16,L$16)</f>
        <v>0</v>
      </c>
      <c r="M45" s="20">
        <f>SUMIFS($S45:$CU45,$S45:$CU45,M$9,$S$16:$CU$16,M$16)</f>
        <v>0</v>
      </c>
      <c r="N45" s="20">
        <f>SUMIFS($S45:$CU45,$S45:$CU45,N$9,$S$16:$CU$16,N$16)</f>
        <v>0</v>
      </c>
      <c r="O45" s="20">
        <f>SUMIFS($S45:$CU45,$S45:$CU45,O$9,$S$16:$CU$16,O$16)</f>
        <v>0</v>
      </c>
      <c r="P45" s="20">
        <f>SUMIFS($S45:$CU45,$S45:$CU45,P$9,$S$16:$CU$16,P$16)</f>
        <v>0</v>
      </c>
      <c r="Q45" s="20">
        <f>SUMIFS($S45:$CU45,$S45:$CU45,Q$9,$S$16:$CU$16,Q$16)</f>
        <v>0</v>
      </c>
      <c r="R45" s="47"/>
      <c r="S45" s="6">
        <v>1</v>
      </c>
      <c r="T45" s="6">
        <v>3</v>
      </c>
      <c r="U45" s="6">
        <v>3</v>
      </c>
      <c r="V45" s="6">
        <v>3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2:64" x14ac:dyDescent="0.2">
      <c r="B46" s="6">
        <v>30</v>
      </c>
      <c r="C46" s="20">
        <f>SUMIFS($S46:$CU46,$S46:$CU46,C$9,$S$16:$CU$16,C$16)</f>
        <v>0</v>
      </c>
      <c r="D46" s="20">
        <f>SUMIFS($S46:$CU46,$S46:$CU46,D$9,$S$16:$CU$16,D$16)</f>
        <v>6</v>
      </c>
      <c r="E46" s="20">
        <f>SUMIFS($S46:$CU46,$S46:$CU46,E$9,$S$16:$CU$16,E$16)</f>
        <v>0</v>
      </c>
      <c r="F46" s="20">
        <f>SUMIFS($S46:$CU46,$S46:$CU46,F$9,$S$16:$CU$16,F$16)</f>
        <v>0</v>
      </c>
      <c r="G46" s="20">
        <f>SUMIFS($S46:$CU46,$S46:$CU46,G$9,$S$16:$CU$16,G$16)</f>
        <v>0</v>
      </c>
      <c r="H46" s="20">
        <f>SUMIFS($S46:$CU46,$S46:$CU46,H$9,$S$16:$CU$16,H$16)</f>
        <v>0</v>
      </c>
      <c r="I46" s="20">
        <f>SUMIFS($S46:$CU46,$S46:$CU46,I$9,$S$16:$CU$16,I$16)</f>
        <v>0</v>
      </c>
      <c r="J46" s="20">
        <f>SUMIFS($S46:$CU46,$S46:$CU46,J$9,$S$16:$CU$16,J$16)</f>
        <v>0</v>
      </c>
      <c r="K46" s="20">
        <f>SUMIFS($S46:$CU46,$S46:$CU46,K$9,$S$16:$CU$16,K$16)</f>
        <v>0</v>
      </c>
      <c r="L46" s="20">
        <f>SUMIFS($S46:$CU46,$S46:$CU46,L$9,$S$16:$CU$16,L$16)</f>
        <v>0</v>
      </c>
      <c r="M46" s="20">
        <f>SUMIFS($S46:$CU46,$S46:$CU46,M$9,$S$16:$CU$16,M$16)</f>
        <v>0</v>
      </c>
      <c r="N46" s="20">
        <f>SUMIFS($S46:$CU46,$S46:$CU46,N$9,$S$16:$CU$16,N$16)</f>
        <v>0</v>
      </c>
      <c r="O46" s="20">
        <f>SUMIFS($S46:$CU46,$S46:$CU46,O$9,$S$16:$CU$16,O$16)</f>
        <v>0</v>
      </c>
      <c r="P46" s="20">
        <f>SUMIFS($S46:$CU46,$S46:$CU46,P$9,$S$16:$CU$16,P$16)</f>
        <v>0</v>
      </c>
      <c r="Q46" s="20">
        <f>SUMIFS($S46:$CU46,$S46:$CU46,Q$9,$S$16:$CU$16,Q$16)</f>
        <v>0</v>
      </c>
      <c r="R46" s="47"/>
      <c r="S46" s="6">
        <v>1</v>
      </c>
      <c r="T46" s="6">
        <v>3</v>
      </c>
      <c r="U46" s="6">
        <v>1</v>
      </c>
      <c r="V46" s="6">
        <v>3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</row>
    <row r="47" spans="2:64" x14ac:dyDescent="0.2">
      <c r="B47" s="6">
        <v>31</v>
      </c>
      <c r="C47" s="20">
        <f>SUMIFS($S47:$CU47,$S47:$CU47,C$9,$S$16:$CU$16,C$16)</f>
        <v>6</v>
      </c>
      <c r="D47" s="20">
        <f>SUMIFS($S47:$CU47,$S47:$CU47,D$9,$S$16:$CU$16,D$16)</f>
        <v>6</v>
      </c>
      <c r="E47" s="20">
        <f>SUMIFS($S47:$CU47,$S47:$CU47,E$9,$S$16:$CU$16,E$16)</f>
        <v>0</v>
      </c>
      <c r="F47" s="20">
        <f>SUMIFS($S47:$CU47,$S47:$CU47,F$9,$S$16:$CU$16,F$16)</f>
        <v>0</v>
      </c>
      <c r="G47" s="20">
        <f>SUMIFS($S47:$CU47,$S47:$CU47,G$9,$S$16:$CU$16,G$16)</f>
        <v>0</v>
      </c>
      <c r="H47" s="20">
        <f>SUMIFS($S47:$CU47,$S47:$CU47,H$9,$S$16:$CU$16,H$16)</f>
        <v>0</v>
      </c>
      <c r="I47" s="20">
        <f>SUMIFS($S47:$CU47,$S47:$CU47,I$9,$S$16:$CU$16,I$16)</f>
        <v>0</v>
      </c>
      <c r="J47" s="20">
        <f>SUMIFS($S47:$CU47,$S47:$CU47,J$9,$S$16:$CU$16,J$16)</f>
        <v>0</v>
      </c>
      <c r="K47" s="20">
        <f>SUMIFS($S47:$CU47,$S47:$CU47,K$9,$S$16:$CU$16,K$16)</f>
        <v>0</v>
      </c>
      <c r="L47" s="20">
        <f>SUMIFS($S47:$CU47,$S47:$CU47,L$9,$S$16:$CU$16,L$16)</f>
        <v>0</v>
      </c>
      <c r="M47" s="20">
        <f>SUMIFS($S47:$CU47,$S47:$CU47,M$9,$S$16:$CU$16,M$16)</f>
        <v>0</v>
      </c>
      <c r="N47" s="20">
        <f>SUMIFS($S47:$CU47,$S47:$CU47,N$9,$S$16:$CU$16,N$16)</f>
        <v>0</v>
      </c>
      <c r="O47" s="20">
        <f>SUMIFS($S47:$CU47,$S47:$CU47,O$9,$S$16:$CU$16,O$16)</f>
        <v>0</v>
      </c>
      <c r="P47" s="20">
        <f>SUMIFS($S47:$CU47,$S47:$CU47,P$9,$S$16:$CU$16,P$16)</f>
        <v>0</v>
      </c>
      <c r="Q47" s="20">
        <f>SUMIFS($S47:$CU47,$S47:$CU47,Q$9,$S$16:$CU$16,Q$16)</f>
        <v>0</v>
      </c>
      <c r="R47" s="47"/>
      <c r="S47" s="6">
        <v>3</v>
      </c>
      <c r="T47" s="6">
        <v>3</v>
      </c>
      <c r="U47" s="6">
        <v>3</v>
      </c>
      <c r="V47" s="6">
        <v>3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</row>
    <row r="48" spans="2:64" x14ac:dyDescent="0.2">
      <c r="B48" s="6">
        <v>32</v>
      </c>
      <c r="C48" s="20">
        <f>SUMIFS($S48:$CU48,$S48:$CU48,C$9,$S$16:$CU$16,C$16)</f>
        <v>6</v>
      </c>
      <c r="D48" s="20">
        <f>SUMIFS($S48:$CU48,$S48:$CU48,D$9,$S$16:$CU$16,D$16)</f>
        <v>3</v>
      </c>
      <c r="E48" s="20">
        <f>SUMIFS($S48:$CU48,$S48:$CU48,E$9,$S$16:$CU$16,E$16)</f>
        <v>0</v>
      </c>
      <c r="F48" s="20">
        <f>SUMIFS($S48:$CU48,$S48:$CU48,F$9,$S$16:$CU$16,F$16)</f>
        <v>0</v>
      </c>
      <c r="G48" s="20">
        <f>SUMIFS($S48:$CU48,$S48:$CU48,G$9,$S$16:$CU$16,G$16)</f>
        <v>0</v>
      </c>
      <c r="H48" s="20">
        <f>SUMIFS($S48:$CU48,$S48:$CU48,H$9,$S$16:$CU$16,H$16)</f>
        <v>0</v>
      </c>
      <c r="I48" s="20">
        <f>SUMIFS($S48:$CU48,$S48:$CU48,I$9,$S$16:$CU$16,I$16)</f>
        <v>0</v>
      </c>
      <c r="J48" s="20">
        <f>SUMIFS($S48:$CU48,$S48:$CU48,J$9,$S$16:$CU$16,J$16)</f>
        <v>0</v>
      </c>
      <c r="K48" s="20">
        <f>SUMIFS($S48:$CU48,$S48:$CU48,K$9,$S$16:$CU$16,K$16)</f>
        <v>0</v>
      </c>
      <c r="L48" s="20">
        <f>SUMIFS($S48:$CU48,$S48:$CU48,L$9,$S$16:$CU$16,L$16)</f>
        <v>0</v>
      </c>
      <c r="M48" s="20">
        <f>SUMIFS($S48:$CU48,$S48:$CU48,M$9,$S$16:$CU$16,M$16)</f>
        <v>0</v>
      </c>
      <c r="N48" s="20">
        <f>SUMIFS($S48:$CU48,$S48:$CU48,N$9,$S$16:$CU$16,N$16)</f>
        <v>0</v>
      </c>
      <c r="O48" s="20">
        <f>SUMIFS($S48:$CU48,$S48:$CU48,O$9,$S$16:$CU$16,O$16)</f>
        <v>0</v>
      </c>
      <c r="P48" s="20">
        <f>SUMIFS($S48:$CU48,$S48:$CU48,P$9,$S$16:$CU$16,P$16)</f>
        <v>0</v>
      </c>
      <c r="Q48" s="20">
        <f>SUMIFS($S48:$CU48,$S48:$CU48,Q$9,$S$16:$CU$16,Q$16)</f>
        <v>0</v>
      </c>
      <c r="R48" s="47"/>
      <c r="S48" s="6">
        <v>3</v>
      </c>
      <c r="T48" s="6">
        <v>1</v>
      </c>
      <c r="U48" s="6">
        <v>3</v>
      </c>
      <c r="V48" s="6">
        <v>3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</row>
    <row r="49" spans="2:64" x14ac:dyDescent="0.2">
      <c r="B49" s="6">
        <v>33</v>
      </c>
      <c r="C49" s="20">
        <f>SUMIFS($S49:$CU49,$S49:$CU49,C$9,$S$16:$CU$16,C$16)</f>
        <v>6</v>
      </c>
      <c r="D49" s="20">
        <f>SUMIFS($S49:$CU49,$S49:$CU49,D$9,$S$16:$CU$16,D$16)</f>
        <v>6</v>
      </c>
      <c r="E49" s="20">
        <f>SUMIFS($S49:$CU49,$S49:$CU49,E$9,$S$16:$CU$16,E$16)</f>
        <v>0</v>
      </c>
      <c r="F49" s="20">
        <f>SUMIFS($S49:$CU49,$S49:$CU49,F$9,$S$16:$CU$16,F$16)</f>
        <v>0</v>
      </c>
      <c r="G49" s="20">
        <f>SUMIFS($S49:$CU49,$S49:$CU49,G$9,$S$16:$CU$16,G$16)</f>
        <v>0</v>
      </c>
      <c r="H49" s="20">
        <f>SUMIFS($S49:$CU49,$S49:$CU49,H$9,$S$16:$CU$16,H$16)</f>
        <v>0</v>
      </c>
      <c r="I49" s="20">
        <f>SUMIFS($S49:$CU49,$S49:$CU49,I$9,$S$16:$CU$16,I$16)</f>
        <v>0</v>
      </c>
      <c r="J49" s="20">
        <f>SUMIFS($S49:$CU49,$S49:$CU49,J$9,$S$16:$CU$16,J$16)</f>
        <v>0</v>
      </c>
      <c r="K49" s="20">
        <f>SUMIFS($S49:$CU49,$S49:$CU49,K$9,$S$16:$CU$16,K$16)</f>
        <v>0</v>
      </c>
      <c r="L49" s="20">
        <f>SUMIFS($S49:$CU49,$S49:$CU49,L$9,$S$16:$CU$16,L$16)</f>
        <v>0</v>
      </c>
      <c r="M49" s="20">
        <f>SUMIFS($S49:$CU49,$S49:$CU49,M$9,$S$16:$CU$16,M$16)</f>
        <v>0</v>
      </c>
      <c r="N49" s="20">
        <f>SUMIFS($S49:$CU49,$S49:$CU49,N$9,$S$16:$CU$16,N$16)</f>
        <v>0</v>
      </c>
      <c r="O49" s="20">
        <f>SUMIFS($S49:$CU49,$S49:$CU49,O$9,$S$16:$CU$16,O$16)</f>
        <v>0</v>
      </c>
      <c r="P49" s="20">
        <f>SUMIFS($S49:$CU49,$S49:$CU49,P$9,$S$16:$CU$16,P$16)</f>
        <v>0</v>
      </c>
      <c r="Q49" s="20">
        <f>SUMIFS($S49:$CU49,$S49:$CU49,Q$9,$S$16:$CU$16,Q$16)</f>
        <v>0</v>
      </c>
      <c r="R49" s="47"/>
      <c r="S49" s="6">
        <v>3</v>
      </c>
      <c r="T49" s="6">
        <v>3</v>
      </c>
      <c r="U49" s="6">
        <v>3</v>
      </c>
      <c r="V49" s="6">
        <v>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</row>
    <row r="50" spans="2:64" x14ac:dyDescent="0.2">
      <c r="B50" s="6">
        <v>34</v>
      </c>
      <c r="C50" s="20">
        <f>SUMIFS($S50:$CU50,$S50:$CU50,C$9,$S$16:$CU$16,C$16)</f>
        <v>6</v>
      </c>
      <c r="D50" s="20">
        <f>SUMIFS($S50:$CU50,$S50:$CU50,D$9,$S$16:$CU$16,D$16)</f>
        <v>6</v>
      </c>
      <c r="E50" s="20">
        <f>SUMIFS($S50:$CU50,$S50:$CU50,E$9,$S$16:$CU$16,E$16)</f>
        <v>0</v>
      </c>
      <c r="F50" s="20">
        <f>SUMIFS($S50:$CU50,$S50:$CU50,F$9,$S$16:$CU$16,F$16)</f>
        <v>0</v>
      </c>
      <c r="G50" s="20">
        <f>SUMIFS($S50:$CU50,$S50:$CU50,G$9,$S$16:$CU$16,G$16)</f>
        <v>0</v>
      </c>
      <c r="H50" s="20">
        <f>SUMIFS($S50:$CU50,$S50:$CU50,H$9,$S$16:$CU$16,H$16)</f>
        <v>0</v>
      </c>
      <c r="I50" s="20">
        <f>SUMIFS($S50:$CU50,$S50:$CU50,I$9,$S$16:$CU$16,I$16)</f>
        <v>0</v>
      </c>
      <c r="J50" s="20">
        <f>SUMIFS($S50:$CU50,$S50:$CU50,J$9,$S$16:$CU$16,J$16)</f>
        <v>0</v>
      </c>
      <c r="K50" s="20">
        <f>SUMIFS($S50:$CU50,$S50:$CU50,K$9,$S$16:$CU$16,K$16)</f>
        <v>0</v>
      </c>
      <c r="L50" s="20">
        <f>SUMIFS($S50:$CU50,$S50:$CU50,L$9,$S$16:$CU$16,L$16)</f>
        <v>0</v>
      </c>
      <c r="M50" s="20">
        <f>SUMIFS($S50:$CU50,$S50:$CU50,M$9,$S$16:$CU$16,M$16)</f>
        <v>0</v>
      </c>
      <c r="N50" s="20">
        <f>SUMIFS($S50:$CU50,$S50:$CU50,N$9,$S$16:$CU$16,N$16)</f>
        <v>0</v>
      </c>
      <c r="O50" s="20">
        <f>SUMIFS($S50:$CU50,$S50:$CU50,O$9,$S$16:$CU$16,O$16)</f>
        <v>0</v>
      </c>
      <c r="P50" s="20">
        <f>SUMIFS($S50:$CU50,$S50:$CU50,P$9,$S$16:$CU$16,P$16)</f>
        <v>0</v>
      </c>
      <c r="Q50" s="20">
        <f>SUMIFS($S50:$CU50,$S50:$CU50,Q$9,$S$16:$CU$16,Q$16)</f>
        <v>0</v>
      </c>
      <c r="R50" s="47"/>
      <c r="S50" s="6">
        <v>3</v>
      </c>
      <c r="T50" s="6">
        <v>3</v>
      </c>
      <c r="U50" s="6">
        <v>3</v>
      </c>
      <c r="V50" s="6">
        <v>3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</row>
    <row r="51" spans="2:64" x14ac:dyDescent="0.2">
      <c r="B51" s="6">
        <v>35</v>
      </c>
      <c r="C51" s="20">
        <f>SUMIFS($S51:$CU51,$S51:$CU51,C$9,$S$16:$CU$16,C$16)</f>
        <v>0</v>
      </c>
      <c r="D51" s="20">
        <f>SUMIFS($S51:$CU51,$S51:$CU51,D$9,$S$16:$CU$16,D$16)</f>
        <v>6</v>
      </c>
      <c r="E51" s="20">
        <f>SUMIFS($S51:$CU51,$S51:$CU51,E$9,$S$16:$CU$16,E$16)</f>
        <v>0</v>
      </c>
      <c r="F51" s="20">
        <f>SUMIFS($S51:$CU51,$S51:$CU51,F$9,$S$16:$CU$16,F$16)</f>
        <v>0</v>
      </c>
      <c r="G51" s="20">
        <f>SUMIFS($S51:$CU51,$S51:$CU51,G$9,$S$16:$CU$16,G$16)</f>
        <v>0</v>
      </c>
      <c r="H51" s="20">
        <f>SUMIFS($S51:$CU51,$S51:$CU51,H$9,$S$16:$CU$16,H$16)</f>
        <v>0</v>
      </c>
      <c r="I51" s="20">
        <f>SUMIFS($S51:$CU51,$S51:$CU51,I$9,$S$16:$CU$16,I$16)</f>
        <v>0</v>
      </c>
      <c r="J51" s="20">
        <f>SUMIFS($S51:$CU51,$S51:$CU51,J$9,$S$16:$CU$16,J$16)</f>
        <v>0</v>
      </c>
      <c r="K51" s="20">
        <f>SUMIFS($S51:$CU51,$S51:$CU51,K$9,$S$16:$CU$16,K$16)</f>
        <v>0</v>
      </c>
      <c r="L51" s="20">
        <f>SUMIFS($S51:$CU51,$S51:$CU51,L$9,$S$16:$CU$16,L$16)</f>
        <v>0</v>
      </c>
      <c r="M51" s="20">
        <f>SUMIFS($S51:$CU51,$S51:$CU51,M$9,$S$16:$CU$16,M$16)</f>
        <v>0</v>
      </c>
      <c r="N51" s="20">
        <f>SUMIFS($S51:$CU51,$S51:$CU51,N$9,$S$16:$CU$16,N$16)</f>
        <v>0</v>
      </c>
      <c r="O51" s="20">
        <f>SUMIFS($S51:$CU51,$S51:$CU51,O$9,$S$16:$CU$16,O$16)</f>
        <v>0</v>
      </c>
      <c r="P51" s="20">
        <f>SUMIFS($S51:$CU51,$S51:$CU51,P$9,$S$16:$CU$16,P$16)</f>
        <v>0</v>
      </c>
      <c r="Q51" s="20">
        <f>SUMIFS($S51:$CU51,$S51:$CU51,Q$9,$S$16:$CU$16,Q$16)</f>
        <v>0</v>
      </c>
      <c r="R51" s="47"/>
      <c r="S51" s="6">
        <v>1</v>
      </c>
      <c r="T51" s="6">
        <v>3</v>
      </c>
      <c r="U51" s="6">
        <v>1</v>
      </c>
      <c r="V51" s="6">
        <v>3</v>
      </c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2:64" x14ac:dyDescent="0.2">
      <c r="B52" s="6">
        <v>36</v>
      </c>
      <c r="C52" s="20">
        <f>SUMIFS($S52:$CU52,$S52:$CU52,C$9,$S$16:$CU$16,C$16)</f>
        <v>6</v>
      </c>
      <c r="D52" s="20">
        <f>SUMIFS($S52:$CU52,$S52:$CU52,D$9,$S$16:$CU$16,D$16)</f>
        <v>0</v>
      </c>
      <c r="E52" s="20">
        <f>SUMIFS($S52:$CU52,$S52:$CU52,E$9,$S$16:$CU$16,E$16)</f>
        <v>0</v>
      </c>
      <c r="F52" s="20">
        <f>SUMIFS($S52:$CU52,$S52:$CU52,F$9,$S$16:$CU$16,F$16)</f>
        <v>0</v>
      </c>
      <c r="G52" s="20">
        <f>SUMIFS($S52:$CU52,$S52:$CU52,G$9,$S$16:$CU$16,G$16)</f>
        <v>0</v>
      </c>
      <c r="H52" s="20">
        <f>SUMIFS($S52:$CU52,$S52:$CU52,H$9,$S$16:$CU$16,H$16)</f>
        <v>0</v>
      </c>
      <c r="I52" s="20">
        <f>SUMIFS($S52:$CU52,$S52:$CU52,I$9,$S$16:$CU$16,I$16)</f>
        <v>0</v>
      </c>
      <c r="J52" s="20">
        <f>SUMIFS($S52:$CU52,$S52:$CU52,J$9,$S$16:$CU$16,J$16)</f>
        <v>0</v>
      </c>
      <c r="K52" s="20">
        <f>SUMIFS($S52:$CU52,$S52:$CU52,K$9,$S$16:$CU$16,K$16)</f>
        <v>0</v>
      </c>
      <c r="L52" s="20">
        <f>SUMIFS($S52:$CU52,$S52:$CU52,L$9,$S$16:$CU$16,L$16)</f>
        <v>0</v>
      </c>
      <c r="M52" s="20">
        <f>SUMIFS($S52:$CU52,$S52:$CU52,M$9,$S$16:$CU$16,M$16)</f>
        <v>0</v>
      </c>
      <c r="N52" s="20">
        <f>SUMIFS($S52:$CU52,$S52:$CU52,N$9,$S$16:$CU$16,N$16)</f>
        <v>0</v>
      </c>
      <c r="O52" s="20">
        <f>SUMIFS($S52:$CU52,$S52:$CU52,O$9,$S$16:$CU$16,O$16)</f>
        <v>0</v>
      </c>
      <c r="P52" s="20">
        <f>SUMIFS($S52:$CU52,$S52:$CU52,P$9,$S$16:$CU$16,P$16)</f>
        <v>0</v>
      </c>
      <c r="Q52" s="20">
        <f>SUMIFS($S52:$CU52,$S52:$CU52,Q$9,$S$16:$CU$16,Q$16)</f>
        <v>0</v>
      </c>
      <c r="R52" s="47"/>
      <c r="S52" s="6">
        <v>3</v>
      </c>
      <c r="T52" s="6">
        <v>1</v>
      </c>
      <c r="U52" s="6">
        <v>3</v>
      </c>
      <c r="V52" s="6">
        <v>1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2:64" x14ac:dyDescent="0.2">
      <c r="B53" s="6">
        <v>37</v>
      </c>
      <c r="C53" s="20">
        <f>SUMIFS($S53:$CU53,$S53:$CU53,C$9,$S$16:$CU$16,C$16)</f>
        <v>3</v>
      </c>
      <c r="D53" s="20">
        <f>SUMIFS($S53:$CU53,$S53:$CU53,D$9,$S$16:$CU$16,D$16)</f>
        <v>6</v>
      </c>
      <c r="E53" s="20">
        <f>SUMIFS($S53:$CU53,$S53:$CU53,E$9,$S$16:$CU$16,E$16)</f>
        <v>0</v>
      </c>
      <c r="F53" s="20">
        <f>SUMIFS($S53:$CU53,$S53:$CU53,F$9,$S$16:$CU$16,F$16)</f>
        <v>0</v>
      </c>
      <c r="G53" s="20">
        <f>SUMIFS($S53:$CU53,$S53:$CU53,G$9,$S$16:$CU$16,G$16)</f>
        <v>0</v>
      </c>
      <c r="H53" s="20">
        <f>SUMIFS($S53:$CU53,$S53:$CU53,H$9,$S$16:$CU$16,H$16)</f>
        <v>0</v>
      </c>
      <c r="I53" s="20">
        <f>SUMIFS($S53:$CU53,$S53:$CU53,I$9,$S$16:$CU$16,I$16)</f>
        <v>0</v>
      </c>
      <c r="J53" s="20">
        <f>SUMIFS($S53:$CU53,$S53:$CU53,J$9,$S$16:$CU$16,J$16)</f>
        <v>0</v>
      </c>
      <c r="K53" s="20">
        <f>SUMIFS($S53:$CU53,$S53:$CU53,K$9,$S$16:$CU$16,K$16)</f>
        <v>0</v>
      </c>
      <c r="L53" s="20">
        <f>SUMIFS($S53:$CU53,$S53:$CU53,L$9,$S$16:$CU$16,L$16)</f>
        <v>0</v>
      </c>
      <c r="M53" s="20">
        <f>SUMIFS($S53:$CU53,$S53:$CU53,M$9,$S$16:$CU$16,M$16)</f>
        <v>0</v>
      </c>
      <c r="N53" s="20">
        <f>SUMIFS($S53:$CU53,$S53:$CU53,N$9,$S$16:$CU$16,N$16)</f>
        <v>0</v>
      </c>
      <c r="O53" s="20">
        <f>SUMIFS($S53:$CU53,$S53:$CU53,O$9,$S$16:$CU$16,O$16)</f>
        <v>0</v>
      </c>
      <c r="P53" s="20">
        <f>SUMIFS($S53:$CU53,$S53:$CU53,P$9,$S$16:$CU$16,P$16)</f>
        <v>0</v>
      </c>
      <c r="Q53" s="20">
        <f>SUMIFS($S53:$CU53,$S53:$CU53,Q$9,$S$16:$CU$16,Q$16)</f>
        <v>0</v>
      </c>
      <c r="R53" s="47"/>
      <c r="S53" s="6">
        <v>1</v>
      </c>
      <c r="T53" s="6">
        <v>3</v>
      </c>
      <c r="U53" s="6">
        <v>3</v>
      </c>
      <c r="V53" s="6">
        <v>3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2:64" x14ac:dyDescent="0.2">
      <c r="B54" s="6">
        <v>38</v>
      </c>
      <c r="C54" s="20">
        <f>SUMIFS($S54:$CU54,$S54:$CU54,C$9,$S$16:$CU$16,C$16)</f>
        <v>3</v>
      </c>
      <c r="D54" s="20">
        <f>SUMIFS($S54:$CU54,$S54:$CU54,D$9,$S$16:$CU$16,D$16)</f>
        <v>6</v>
      </c>
      <c r="E54" s="20">
        <f>SUMIFS($S54:$CU54,$S54:$CU54,E$9,$S$16:$CU$16,E$16)</f>
        <v>0</v>
      </c>
      <c r="F54" s="20">
        <f>SUMIFS($S54:$CU54,$S54:$CU54,F$9,$S$16:$CU$16,F$16)</f>
        <v>0</v>
      </c>
      <c r="G54" s="20">
        <f>SUMIFS($S54:$CU54,$S54:$CU54,G$9,$S$16:$CU$16,G$16)</f>
        <v>0</v>
      </c>
      <c r="H54" s="20">
        <f>SUMIFS($S54:$CU54,$S54:$CU54,H$9,$S$16:$CU$16,H$16)</f>
        <v>0</v>
      </c>
      <c r="I54" s="20">
        <f>SUMIFS($S54:$CU54,$S54:$CU54,I$9,$S$16:$CU$16,I$16)</f>
        <v>0</v>
      </c>
      <c r="J54" s="20">
        <f>SUMIFS($S54:$CU54,$S54:$CU54,J$9,$S$16:$CU$16,J$16)</f>
        <v>0</v>
      </c>
      <c r="K54" s="20">
        <f>SUMIFS($S54:$CU54,$S54:$CU54,K$9,$S$16:$CU$16,K$16)</f>
        <v>0</v>
      </c>
      <c r="L54" s="20">
        <f>SUMIFS($S54:$CU54,$S54:$CU54,L$9,$S$16:$CU$16,L$16)</f>
        <v>0</v>
      </c>
      <c r="M54" s="20">
        <f>SUMIFS($S54:$CU54,$S54:$CU54,M$9,$S$16:$CU$16,M$16)</f>
        <v>0</v>
      </c>
      <c r="N54" s="20">
        <f>SUMIFS($S54:$CU54,$S54:$CU54,N$9,$S$16:$CU$16,N$16)</f>
        <v>0</v>
      </c>
      <c r="O54" s="20">
        <f>SUMIFS($S54:$CU54,$S54:$CU54,O$9,$S$16:$CU$16,O$16)</f>
        <v>0</v>
      </c>
      <c r="P54" s="20">
        <f>SUMIFS($S54:$CU54,$S54:$CU54,P$9,$S$16:$CU$16,P$16)</f>
        <v>0</v>
      </c>
      <c r="Q54" s="20">
        <f>SUMIFS($S54:$CU54,$S54:$CU54,Q$9,$S$16:$CU$16,Q$16)</f>
        <v>0</v>
      </c>
      <c r="R54" s="47"/>
      <c r="S54" s="6">
        <v>3</v>
      </c>
      <c r="T54" s="6">
        <v>3</v>
      </c>
      <c r="U54" s="6">
        <v>1</v>
      </c>
      <c r="V54" s="6">
        <v>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2:64" x14ac:dyDescent="0.2">
      <c r="B55" s="6">
        <v>39</v>
      </c>
      <c r="C55" s="20">
        <f>SUMIFS($S55:$CU55,$S55:$CU55,C$9,$S$16:$CU$16,C$16)</f>
        <v>6</v>
      </c>
      <c r="D55" s="20">
        <f>SUMIFS($S55:$CU55,$S55:$CU55,D$9,$S$16:$CU$16,D$16)</f>
        <v>3</v>
      </c>
      <c r="E55" s="20">
        <f>SUMIFS($S55:$CU55,$S55:$CU55,E$9,$S$16:$CU$16,E$16)</f>
        <v>0</v>
      </c>
      <c r="F55" s="20">
        <f>SUMIFS($S55:$CU55,$S55:$CU55,F$9,$S$16:$CU$16,F$16)</f>
        <v>0</v>
      </c>
      <c r="G55" s="20">
        <f>SUMIFS($S55:$CU55,$S55:$CU55,G$9,$S$16:$CU$16,G$16)</f>
        <v>0</v>
      </c>
      <c r="H55" s="20">
        <f>SUMIFS($S55:$CU55,$S55:$CU55,H$9,$S$16:$CU$16,H$16)</f>
        <v>0</v>
      </c>
      <c r="I55" s="20">
        <f>SUMIFS($S55:$CU55,$S55:$CU55,I$9,$S$16:$CU$16,I$16)</f>
        <v>0</v>
      </c>
      <c r="J55" s="20">
        <f>SUMIFS($S55:$CU55,$S55:$CU55,J$9,$S$16:$CU$16,J$16)</f>
        <v>0</v>
      </c>
      <c r="K55" s="20">
        <f>SUMIFS($S55:$CU55,$S55:$CU55,K$9,$S$16:$CU$16,K$16)</f>
        <v>0</v>
      </c>
      <c r="L55" s="20">
        <f>SUMIFS($S55:$CU55,$S55:$CU55,L$9,$S$16:$CU$16,L$16)</f>
        <v>0</v>
      </c>
      <c r="M55" s="20">
        <f>SUMIFS($S55:$CU55,$S55:$CU55,M$9,$S$16:$CU$16,M$16)</f>
        <v>0</v>
      </c>
      <c r="N55" s="20">
        <f>SUMIFS($S55:$CU55,$S55:$CU55,N$9,$S$16:$CU$16,N$16)</f>
        <v>0</v>
      </c>
      <c r="O55" s="20">
        <f>SUMIFS($S55:$CU55,$S55:$CU55,O$9,$S$16:$CU$16,O$16)</f>
        <v>0</v>
      </c>
      <c r="P55" s="20">
        <f>SUMIFS($S55:$CU55,$S55:$CU55,P$9,$S$16:$CU$16,P$16)</f>
        <v>0</v>
      </c>
      <c r="Q55" s="20">
        <f>SUMIFS($S55:$CU55,$S55:$CU55,Q$9,$S$16:$CU$16,Q$16)</f>
        <v>0</v>
      </c>
      <c r="R55" s="47"/>
      <c r="S55" s="6">
        <v>3</v>
      </c>
      <c r="T55" s="6">
        <v>1</v>
      </c>
      <c r="U55" s="6">
        <v>3</v>
      </c>
      <c r="V55" s="6">
        <v>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2:64" x14ac:dyDescent="0.2">
      <c r="B56" s="6">
        <v>40</v>
      </c>
      <c r="C56" s="20">
        <f>SUMIFS($S56:$CU56,$S56:$CU56,C$9,$S$16:$CU$16,C$16)</f>
        <v>3</v>
      </c>
      <c r="D56" s="20">
        <f>SUMIFS($S56:$CU56,$S56:$CU56,D$9,$S$16:$CU$16,D$16)</f>
        <v>6</v>
      </c>
      <c r="E56" s="20">
        <f>SUMIFS($S56:$CU56,$S56:$CU56,E$9,$S$16:$CU$16,E$16)</f>
        <v>0</v>
      </c>
      <c r="F56" s="20">
        <f>SUMIFS($S56:$CU56,$S56:$CU56,F$9,$S$16:$CU$16,F$16)</f>
        <v>0</v>
      </c>
      <c r="G56" s="20">
        <f>SUMIFS($S56:$CU56,$S56:$CU56,G$9,$S$16:$CU$16,G$16)</f>
        <v>0</v>
      </c>
      <c r="H56" s="20">
        <f>SUMIFS($S56:$CU56,$S56:$CU56,H$9,$S$16:$CU$16,H$16)</f>
        <v>0</v>
      </c>
      <c r="I56" s="20">
        <f>SUMIFS($S56:$CU56,$S56:$CU56,I$9,$S$16:$CU$16,I$16)</f>
        <v>0</v>
      </c>
      <c r="J56" s="20">
        <f>SUMIFS($S56:$CU56,$S56:$CU56,J$9,$S$16:$CU$16,J$16)</f>
        <v>0</v>
      </c>
      <c r="K56" s="20">
        <f>SUMIFS($S56:$CU56,$S56:$CU56,K$9,$S$16:$CU$16,K$16)</f>
        <v>0</v>
      </c>
      <c r="L56" s="20">
        <f>SUMIFS($S56:$CU56,$S56:$CU56,L$9,$S$16:$CU$16,L$16)</f>
        <v>0</v>
      </c>
      <c r="M56" s="20">
        <f>SUMIFS($S56:$CU56,$S56:$CU56,M$9,$S$16:$CU$16,M$16)</f>
        <v>0</v>
      </c>
      <c r="N56" s="20">
        <f>SUMIFS($S56:$CU56,$S56:$CU56,N$9,$S$16:$CU$16,N$16)</f>
        <v>0</v>
      </c>
      <c r="O56" s="20">
        <f>SUMIFS($S56:$CU56,$S56:$CU56,O$9,$S$16:$CU$16,O$16)</f>
        <v>0</v>
      </c>
      <c r="P56" s="20">
        <f>SUMIFS($S56:$CU56,$S56:$CU56,P$9,$S$16:$CU$16,P$16)</f>
        <v>0</v>
      </c>
      <c r="Q56" s="20">
        <f>SUMIFS($S56:$CU56,$S56:$CU56,Q$9,$S$16:$CU$16,Q$16)</f>
        <v>0</v>
      </c>
      <c r="R56" s="47"/>
      <c r="S56" s="6">
        <v>3</v>
      </c>
      <c r="T56" s="6">
        <v>3</v>
      </c>
      <c r="U56" s="6">
        <v>1</v>
      </c>
      <c r="V56" s="6">
        <v>3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2:64" x14ac:dyDescent="0.2">
      <c r="B57" s="6">
        <v>41</v>
      </c>
      <c r="C57" s="20">
        <f>SUMIFS($S57:$CU57,$S57:$CU57,C$9,$S$16:$CU$16,C$16)</f>
        <v>6</v>
      </c>
      <c r="D57" s="20">
        <f>SUMIFS($S57:$CU57,$S57:$CU57,D$9,$S$16:$CU$16,D$16)</f>
        <v>6</v>
      </c>
      <c r="E57" s="20">
        <f>SUMIFS($S57:$CU57,$S57:$CU57,E$9,$S$16:$CU$16,E$16)</f>
        <v>0</v>
      </c>
      <c r="F57" s="20">
        <f>SUMIFS($S57:$CU57,$S57:$CU57,F$9,$S$16:$CU$16,F$16)</f>
        <v>0</v>
      </c>
      <c r="G57" s="20">
        <f>SUMIFS($S57:$CU57,$S57:$CU57,G$9,$S$16:$CU$16,G$16)</f>
        <v>0</v>
      </c>
      <c r="H57" s="20">
        <f>SUMIFS($S57:$CU57,$S57:$CU57,H$9,$S$16:$CU$16,H$16)</f>
        <v>0</v>
      </c>
      <c r="I57" s="20">
        <f>SUMIFS($S57:$CU57,$S57:$CU57,I$9,$S$16:$CU$16,I$16)</f>
        <v>0</v>
      </c>
      <c r="J57" s="20">
        <f>SUMIFS($S57:$CU57,$S57:$CU57,J$9,$S$16:$CU$16,J$16)</f>
        <v>0</v>
      </c>
      <c r="K57" s="20">
        <f>SUMIFS($S57:$CU57,$S57:$CU57,K$9,$S$16:$CU$16,K$16)</f>
        <v>0</v>
      </c>
      <c r="L57" s="20">
        <f>SUMIFS($S57:$CU57,$S57:$CU57,L$9,$S$16:$CU$16,L$16)</f>
        <v>0</v>
      </c>
      <c r="M57" s="20">
        <f>SUMIFS($S57:$CU57,$S57:$CU57,M$9,$S$16:$CU$16,M$16)</f>
        <v>0</v>
      </c>
      <c r="N57" s="20">
        <f>SUMIFS($S57:$CU57,$S57:$CU57,N$9,$S$16:$CU$16,N$16)</f>
        <v>0</v>
      </c>
      <c r="O57" s="20">
        <f>SUMIFS($S57:$CU57,$S57:$CU57,O$9,$S$16:$CU$16,O$16)</f>
        <v>0</v>
      </c>
      <c r="P57" s="20">
        <f>SUMIFS($S57:$CU57,$S57:$CU57,P$9,$S$16:$CU$16,P$16)</f>
        <v>0</v>
      </c>
      <c r="Q57" s="20">
        <f>SUMIFS($S57:$CU57,$S57:$CU57,Q$9,$S$16:$CU$16,Q$16)</f>
        <v>0</v>
      </c>
      <c r="R57" s="47"/>
      <c r="S57" s="6">
        <v>3</v>
      </c>
      <c r="T57" s="6">
        <v>3</v>
      </c>
      <c r="U57" s="6">
        <v>3</v>
      </c>
      <c r="V57" s="6">
        <v>3</v>
      </c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2:64" x14ac:dyDescent="0.2">
      <c r="B58" s="6">
        <v>42</v>
      </c>
      <c r="C58" s="20">
        <f>SUMIFS($S58:$CU58,$S58:$CU58,C$9,$S$16:$CU$16,C$16)</f>
        <v>6</v>
      </c>
      <c r="D58" s="20">
        <f>SUMIFS($S58:$CU58,$S58:$CU58,D$9,$S$16:$CU$16,D$16)</f>
        <v>6</v>
      </c>
      <c r="E58" s="20">
        <f>SUMIFS($S58:$CU58,$S58:$CU58,E$9,$S$16:$CU$16,E$16)</f>
        <v>0</v>
      </c>
      <c r="F58" s="20">
        <f>SUMIFS($S58:$CU58,$S58:$CU58,F$9,$S$16:$CU$16,F$16)</f>
        <v>0</v>
      </c>
      <c r="G58" s="20">
        <f>SUMIFS($S58:$CU58,$S58:$CU58,G$9,$S$16:$CU$16,G$16)</f>
        <v>0</v>
      </c>
      <c r="H58" s="20">
        <f>SUMIFS($S58:$CU58,$S58:$CU58,H$9,$S$16:$CU$16,H$16)</f>
        <v>0</v>
      </c>
      <c r="I58" s="20">
        <f>SUMIFS($S58:$CU58,$S58:$CU58,I$9,$S$16:$CU$16,I$16)</f>
        <v>0</v>
      </c>
      <c r="J58" s="20">
        <f>SUMIFS($S58:$CU58,$S58:$CU58,J$9,$S$16:$CU$16,J$16)</f>
        <v>0</v>
      </c>
      <c r="K58" s="20">
        <f>SUMIFS($S58:$CU58,$S58:$CU58,K$9,$S$16:$CU$16,K$16)</f>
        <v>0</v>
      </c>
      <c r="L58" s="20">
        <f>SUMIFS($S58:$CU58,$S58:$CU58,L$9,$S$16:$CU$16,L$16)</f>
        <v>0</v>
      </c>
      <c r="M58" s="20">
        <f>SUMIFS($S58:$CU58,$S58:$CU58,M$9,$S$16:$CU$16,M$16)</f>
        <v>0</v>
      </c>
      <c r="N58" s="20">
        <f>SUMIFS($S58:$CU58,$S58:$CU58,N$9,$S$16:$CU$16,N$16)</f>
        <v>0</v>
      </c>
      <c r="O58" s="20">
        <f>SUMIFS($S58:$CU58,$S58:$CU58,O$9,$S$16:$CU$16,O$16)</f>
        <v>0</v>
      </c>
      <c r="P58" s="20">
        <f>SUMIFS($S58:$CU58,$S58:$CU58,P$9,$S$16:$CU$16,P$16)</f>
        <v>0</v>
      </c>
      <c r="Q58" s="20">
        <f>SUMIFS($S58:$CU58,$S58:$CU58,Q$9,$S$16:$CU$16,Q$16)</f>
        <v>0</v>
      </c>
      <c r="R58" s="47"/>
      <c r="S58" s="6">
        <v>3</v>
      </c>
      <c r="T58" s="6">
        <v>3</v>
      </c>
      <c r="U58" s="6">
        <v>3</v>
      </c>
      <c r="V58" s="6">
        <v>3</v>
      </c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2:64" x14ac:dyDescent="0.2">
      <c r="B59" s="6">
        <v>43</v>
      </c>
      <c r="C59" s="20">
        <f>SUMIFS($S59:$CU59,$S59:$CU59,C$9,$S$16:$CU$16,C$16)</f>
        <v>6</v>
      </c>
      <c r="D59" s="20">
        <f>SUMIFS($S59:$CU59,$S59:$CU59,D$9,$S$16:$CU$16,D$16)</f>
        <v>6</v>
      </c>
      <c r="E59" s="20">
        <f>SUMIFS($S59:$CU59,$S59:$CU59,E$9,$S$16:$CU$16,E$16)</f>
        <v>0</v>
      </c>
      <c r="F59" s="20">
        <f>SUMIFS($S59:$CU59,$S59:$CU59,F$9,$S$16:$CU$16,F$16)</f>
        <v>0</v>
      </c>
      <c r="G59" s="20">
        <f>SUMIFS($S59:$CU59,$S59:$CU59,G$9,$S$16:$CU$16,G$16)</f>
        <v>0</v>
      </c>
      <c r="H59" s="20">
        <f>SUMIFS($S59:$CU59,$S59:$CU59,H$9,$S$16:$CU$16,H$16)</f>
        <v>0</v>
      </c>
      <c r="I59" s="20">
        <f>SUMIFS($S59:$CU59,$S59:$CU59,I$9,$S$16:$CU$16,I$16)</f>
        <v>0</v>
      </c>
      <c r="J59" s="20">
        <f>SUMIFS($S59:$CU59,$S59:$CU59,J$9,$S$16:$CU$16,J$16)</f>
        <v>0</v>
      </c>
      <c r="K59" s="20">
        <f>SUMIFS($S59:$CU59,$S59:$CU59,K$9,$S$16:$CU$16,K$16)</f>
        <v>0</v>
      </c>
      <c r="L59" s="20">
        <f>SUMIFS($S59:$CU59,$S59:$CU59,L$9,$S$16:$CU$16,L$16)</f>
        <v>0</v>
      </c>
      <c r="M59" s="20">
        <f>SUMIFS($S59:$CU59,$S59:$CU59,M$9,$S$16:$CU$16,M$16)</f>
        <v>0</v>
      </c>
      <c r="N59" s="20">
        <f>SUMIFS($S59:$CU59,$S59:$CU59,N$9,$S$16:$CU$16,N$16)</f>
        <v>0</v>
      </c>
      <c r="O59" s="20">
        <f>SUMIFS($S59:$CU59,$S59:$CU59,O$9,$S$16:$CU$16,O$16)</f>
        <v>0</v>
      </c>
      <c r="P59" s="20">
        <f>SUMIFS($S59:$CU59,$S59:$CU59,P$9,$S$16:$CU$16,P$16)</f>
        <v>0</v>
      </c>
      <c r="Q59" s="20">
        <f>SUMIFS($S59:$CU59,$S59:$CU59,Q$9,$S$16:$CU$16,Q$16)</f>
        <v>0</v>
      </c>
      <c r="R59" s="47"/>
      <c r="S59" s="6">
        <v>3</v>
      </c>
      <c r="T59" s="6">
        <v>3</v>
      </c>
      <c r="U59" s="6">
        <v>3</v>
      </c>
      <c r="V59" s="6">
        <v>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</row>
    <row r="60" spans="2:64" x14ac:dyDescent="0.2">
      <c r="B60" s="6">
        <v>44</v>
      </c>
      <c r="C60" s="20">
        <f>SUMIFS($S60:$CU60,$S60:$CU60,C$9,$S$16:$CU$16,C$16)</f>
        <v>3</v>
      </c>
      <c r="D60" s="20">
        <f>SUMIFS($S60:$CU60,$S60:$CU60,D$9,$S$16:$CU$16,D$16)</f>
        <v>6</v>
      </c>
      <c r="E60" s="20">
        <f>SUMIFS($S60:$CU60,$S60:$CU60,E$9,$S$16:$CU$16,E$16)</f>
        <v>0</v>
      </c>
      <c r="F60" s="20">
        <f>SUMIFS($S60:$CU60,$S60:$CU60,F$9,$S$16:$CU$16,F$16)</f>
        <v>0</v>
      </c>
      <c r="G60" s="20">
        <f>SUMIFS($S60:$CU60,$S60:$CU60,G$9,$S$16:$CU$16,G$16)</f>
        <v>0</v>
      </c>
      <c r="H60" s="20">
        <f>SUMIFS($S60:$CU60,$S60:$CU60,H$9,$S$16:$CU$16,H$16)</f>
        <v>0</v>
      </c>
      <c r="I60" s="20">
        <f>SUMIFS($S60:$CU60,$S60:$CU60,I$9,$S$16:$CU$16,I$16)</f>
        <v>0</v>
      </c>
      <c r="J60" s="20">
        <f>SUMIFS($S60:$CU60,$S60:$CU60,J$9,$S$16:$CU$16,J$16)</f>
        <v>0</v>
      </c>
      <c r="K60" s="20">
        <f>SUMIFS($S60:$CU60,$S60:$CU60,K$9,$S$16:$CU$16,K$16)</f>
        <v>0</v>
      </c>
      <c r="L60" s="20">
        <f>SUMIFS($S60:$CU60,$S60:$CU60,L$9,$S$16:$CU$16,L$16)</f>
        <v>0</v>
      </c>
      <c r="M60" s="20">
        <f>SUMIFS($S60:$CU60,$S60:$CU60,M$9,$S$16:$CU$16,M$16)</f>
        <v>0</v>
      </c>
      <c r="N60" s="20">
        <f>SUMIFS($S60:$CU60,$S60:$CU60,N$9,$S$16:$CU$16,N$16)</f>
        <v>0</v>
      </c>
      <c r="O60" s="20">
        <f>SUMIFS($S60:$CU60,$S60:$CU60,O$9,$S$16:$CU$16,O$16)</f>
        <v>0</v>
      </c>
      <c r="P60" s="20">
        <f>SUMIFS($S60:$CU60,$S60:$CU60,P$9,$S$16:$CU$16,P$16)</f>
        <v>0</v>
      </c>
      <c r="Q60" s="20">
        <f>SUMIFS($S60:$CU60,$S60:$CU60,Q$9,$S$16:$CU$16,Q$16)</f>
        <v>0</v>
      </c>
      <c r="R60" s="47"/>
      <c r="S60" s="6">
        <v>1</v>
      </c>
      <c r="T60" s="6">
        <v>3</v>
      </c>
      <c r="U60" s="6">
        <v>3</v>
      </c>
      <c r="V60" s="6">
        <v>3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2:64" x14ac:dyDescent="0.2">
      <c r="B61" s="6">
        <v>45</v>
      </c>
      <c r="C61" s="20">
        <f>SUMIFS($S61:$CU61,$S61:$CU61,C$9,$S$16:$CU$16,C$16)</f>
        <v>0</v>
      </c>
      <c r="D61" s="20">
        <f>SUMIFS($S61:$CU61,$S61:$CU61,D$9,$S$16:$CU$16,D$16)</f>
        <v>6</v>
      </c>
      <c r="E61" s="20">
        <f>SUMIFS($S61:$CU61,$S61:$CU61,E$9,$S$16:$CU$16,E$16)</f>
        <v>0</v>
      </c>
      <c r="F61" s="20">
        <f>SUMIFS($S61:$CU61,$S61:$CU61,F$9,$S$16:$CU$16,F$16)</f>
        <v>0</v>
      </c>
      <c r="G61" s="20">
        <f>SUMIFS($S61:$CU61,$S61:$CU61,G$9,$S$16:$CU$16,G$16)</f>
        <v>0</v>
      </c>
      <c r="H61" s="20">
        <f>SUMIFS($S61:$CU61,$S61:$CU61,H$9,$S$16:$CU$16,H$16)</f>
        <v>0</v>
      </c>
      <c r="I61" s="20">
        <f>SUMIFS($S61:$CU61,$S61:$CU61,I$9,$S$16:$CU$16,I$16)</f>
        <v>0</v>
      </c>
      <c r="J61" s="20">
        <f>SUMIFS($S61:$CU61,$S61:$CU61,J$9,$S$16:$CU$16,J$16)</f>
        <v>0</v>
      </c>
      <c r="K61" s="20">
        <f>SUMIFS($S61:$CU61,$S61:$CU61,K$9,$S$16:$CU$16,K$16)</f>
        <v>0</v>
      </c>
      <c r="L61" s="20">
        <f>SUMIFS($S61:$CU61,$S61:$CU61,L$9,$S$16:$CU$16,L$16)</f>
        <v>0</v>
      </c>
      <c r="M61" s="20">
        <f>SUMIFS($S61:$CU61,$S61:$CU61,M$9,$S$16:$CU$16,M$16)</f>
        <v>0</v>
      </c>
      <c r="N61" s="20">
        <f>SUMIFS($S61:$CU61,$S61:$CU61,N$9,$S$16:$CU$16,N$16)</f>
        <v>0</v>
      </c>
      <c r="O61" s="20">
        <f>SUMIFS($S61:$CU61,$S61:$CU61,O$9,$S$16:$CU$16,O$16)</f>
        <v>0</v>
      </c>
      <c r="P61" s="20">
        <f>SUMIFS($S61:$CU61,$S61:$CU61,P$9,$S$16:$CU$16,P$16)</f>
        <v>0</v>
      </c>
      <c r="Q61" s="20">
        <f>SUMIFS($S61:$CU61,$S61:$CU61,Q$9,$S$16:$CU$16,Q$16)</f>
        <v>0</v>
      </c>
      <c r="R61" s="47"/>
      <c r="S61" s="6">
        <v>1</v>
      </c>
      <c r="T61" s="6">
        <v>3</v>
      </c>
      <c r="U61" s="6">
        <v>1</v>
      </c>
      <c r="V61" s="6">
        <v>3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</row>
    <row r="62" spans="2:64" x14ac:dyDescent="0.2">
      <c r="B62" s="6">
        <v>46</v>
      </c>
      <c r="C62" s="20">
        <f>SUMIFS($S62:$CU62,$S62:$CU62,C$9,$S$16:$CU$16,C$16)</f>
        <v>3</v>
      </c>
      <c r="D62" s="20">
        <f>SUMIFS($S62:$CU62,$S62:$CU62,D$9,$S$16:$CU$16,D$16)</f>
        <v>6</v>
      </c>
      <c r="E62" s="20">
        <f>SUMIFS($S62:$CU62,$S62:$CU62,E$9,$S$16:$CU$16,E$16)</f>
        <v>0</v>
      </c>
      <c r="F62" s="20">
        <f>SUMIFS($S62:$CU62,$S62:$CU62,F$9,$S$16:$CU$16,F$16)</f>
        <v>0</v>
      </c>
      <c r="G62" s="20">
        <f>SUMIFS($S62:$CU62,$S62:$CU62,G$9,$S$16:$CU$16,G$16)</f>
        <v>0</v>
      </c>
      <c r="H62" s="20">
        <f>SUMIFS($S62:$CU62,$S62:$CU62,H$9,$S$16:$CU$16,H$16)</f>
        <v>0</v>
      </c>
      <c r="I62" s="20">
        <f>SUMIFS($S62:$CU62,$S62:$CU62,I$9,$S$16:$CU$16,I$16)</f>
        <v>0</v>
      </c>
      <c r="J62" s="20">
        <f>SUMIFS($S62:$CU62,$S62:$CU62,J$9,$S$16:$CU$16,J$16)</f>
        <v>0</v>
      </c>
      <c r="K62" s="20">
        <f>SUMIFS($S62:$CU62,$S62:$CU62,K$9,$S$16:$CU$16,K$16)</f>
        <v>0</v>
      </c>
      <c r="L62" s="20">
        <f>SUMIFS($S62:$CU62,$S62:$CU62,L$9,$S$16:$CU$16,L$16)</f>
        <v>0</v>
      </c>
      <c r="M62" s="20">
        <f>SUMIFS($S62:$CU62,$S62:$CU62,M$9,$S$16:$CU$16,M$16)</f>
        <v>0</v>
      </c>
      <c r="N62" s="20">
        <f>SUMIFS($S62:$CU62,$S62:$CU62,N$9,$S$16:$CU$16,N$16)</f>
        <v>0</v>
      </c>
      <c r="O62" s="20">
        <f>SUMIFS($S62:$CU62,$S62:$CU62,O$9,$S$16:$CU$16,O$16)</f>
        <v>0</v>
      </c>
      <c r="P62" s="20">
        <f>SUMIFS($S62:$CU62,$S62:$CU62,P$9,$S$16:$CU$16,P$16)</f>
        <v>0</v>
      </c>
      <c r="Q62" s="20">
        <f>SUMIFS($S62:$CU62,$S62:$CU62,Q$9,$S$16:$CU$16,Q$16)</f>
        <v>0</v>
      </c>
      <c r="R62" s="47"/>
      <c r="S62" s="6">
        <v>1</v>
      </c>
      <c r="T62" s="6">
        <v>3</v>
      </c>
      <c r="U62" s="6">
        <v>3</v>
      </c>
      <c r="V62" s="6">
        <v>3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2:64" x14ac:dyDescent="0.2">
      <c r="B63" s="6">
        <v>47</v>
      </c>
      <c r="C63" s="20">
        <f>SUMIFS($S63:$CU63,$S63:$CU63,C$9,$S$16:$CU$16,C$16)</f>
        <v>3</v>
      </c>
      <c r="D63" s="20">
        <f>SUMIFS($S63:$CU63,$S63:$CU63,D$9,$S$16:$CU$16,D$16)</f>
        <v>6</v>
      </c>
      <c r="E63" s="20">
        <f>SUMIFS($S63:$CU63,$S63:$CU63,E$9,$S$16:$CU$16,E$16)</f>
        <v>0</v>
      </c>
      <c r="F63" s="20">
        <f>SUMIFS($S63:$CU63,$S63:$CU63,F$9,$S$16:$CU$16,F$16)</f>
        <v>0</v>
      </c>
      <c r="G63" s="20">
        <f>SUMIFS($S63:$CU63,$S63:$CU63,G$9,$S$16:$CU$16,G$16)</f>
        <v>0</v>
      </c>
      <c r="H63" s="20">
        <f>SUMIFS($S63:$CU63,$S63:$CU63,H$9,$S$16:$CU$16,H$16)</f>
        <v>0</v>
      </c>
      <c r="I63" s="20">
        <f>SUMIFS($S63:$CU63,$S63:$CU63,I$9,$S$16:$CU$16,I$16)</f>
        <v>0</v>
      </c>
      <c r="J63" s="20">
        <f>SUMIFS($S63:$CU63,$S63:$CU63,J$9,$S$16:$CU$16,J$16)</f>
        <v>0</v>
      </c>
      <c r="K63" s="20">
        <f>SUMIFS($S63:$CU63,$S63:$CU63,K$9,$S$16:$CU$16,K$16)</f>
        <v>0</v>
      </c>
      <c r="L63" s="20">
        <f>SUMIFS($S63:$CU63,$S63:$CU63,L$9,$S$16:$CU$16,L$16)</f>
        <v>0</v>
      </c>
      <c r="M63" s="20">
        <f>SUMIFS($S63:$CU63,$S63:$CU63,M$9,$S$16:$CU$16,M$16)</f>
        <v>0</v>
      </c>
      <c r="N63" s="20">
        <f>SUMIFS($S63:$CU63,$S63:$CU63,N$9,$S$16:$CU$16,N$16)</f>
        <v>0</v>
      </c>
      <c r="O63" s="20">
        <f>SUMIFS($S63:$CU63,$S63:$CU63,O$9,$S$16:$CU$16,O$16)</f>
        <v>0</v>
      </c>
      <c r="P63" s="20">
        <f>SUMIFS($S63:$CU63,$S63:$CU63,P$9,$S$16:$CU$16,P$16)</f>
        <v>0</v>
      </c>
      <c r="Q63" s="20">
        <f>SUMIFS($S63:$CU63,$S63:$CU63,Q$9,$S$16:$CU$16,Q$16)</f>
        <v>0</v>
      </c>
      <c r="R63" s="47"/>
      <c r="S63" s="6">
        <v>3</v>
      </c>
      <c r="T63" s="6">
        <v>3</v>
      </c>
      <c r="U63" s="6">
        <v>1</v>
      </c>
      <c r="V63" s="6">
        <v>3</v>
      </c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2:64" x14ac:dyDescent="0.2">
      <c r="B64" s="6">
        <v>48</v>
      </c>
      <c r="C64" s="20">
        <f>SUMIFS($S64:$CU64,$S64:$CU64,C$9,$S$16:$CU$16,C$16)</f>
        <v>6</v>
      </c>
      <c r="D64" s="20">
        <f>SUMIFS($S64:$CU64,$S64:$CU64,D$9,$S$16:$CU$16,D$16)</f>
        <v>0</v>
      </c>
      <c r="E64" s="20">
        <f>SUMIFS($S64:$CU64,$S64:$CU64,E$9,$S$16:$CU$16,E$16)</f>
        <v>0</v>
      </c>
      <c r="F64" s="20">
        <f>SUMIFS($S64:$CU64,$S64:$CU64,F$9,$S$16:$CU$16,F$16)</f>
        <v>0</v>
      </c>
      <c r="G64" s="20">
        <f>SUMIFS($S64:$CU64,$S64:$CU64,G$9,$S$16:$CU$16,G$16)</f>
        <v>0</v>
      </c>
      <c r="H64" s="20">
        <f>SUMIFS($S64:$CU64,$S64:$CU64,H$9,$S$16:$CU$16,H$16)</f>
        <v>0</v>
      </c>
      <c r="I64" s="20">
        <f>SUMIFS($S64:$CU64,$S64:$CU64,I$9,$S$16:$CU$16,I$16)</f>
        <v>0</v>
      </c>
      <c r="J64" s="20">
        <f>SUMIFS($S64:$CU64,$S64:$CU64,J$9,$S$16:$CU$16,J$16)</f>
        <v>0</v>
      </c>
      <c r="K64" s="20">
        <f>SUMIFS($S64:$CU64,$S64:$CU64,K$9,$S$16:$CU$16,K$16)</f>
        <v>0</v>
      </c>
      <c r="L64" s="20">
        <f>SUMIFS($S64:$CU64,$S64:$CU64,L$9,$S$16:$CU$16,L$16)</f>
        <v>0</v>
      </c>
      <c r="M64" s="20">
        <f>SUMIFS($S64:$CU64,$S64:$CU64,M$9,$S$16:$CU$16,M$16)</f>
        <v>0</v>
      </c>
      <c r="N64" s="20">
        <f>SUMIFS($S64:$CU64,$S64:$CU64,N$9,$S$16:$CU$16,N$16)</f>
        <v>0</v>
      </c>
      <c r="O64" s="20">
        <f>SUMIFS($S64:$CU64,$S64:$CU64,O$9,$S$16:$CU$16,O$16)</f>
        <v>0</v>
      </c>
      <c r="P64" s="20">
        <f>SUMIFS($S64:$CU64,$S64:$CU64,P$9,$S$16:$CU$16,P$16)</f>
        <v>0</v>
      </c>
      <c r="Q64" s="20">
        <f>SUMIFS($S64:$CU64,$S64:$CU64,Q$9,$S$16:$CU$16,Q$16)</f>
        <v>0</v>
      </c>
      <c r="R64" s="47"/>
      <c r="S64" s="6">
        <v>3</v>
      </c>
      <c r="T64" s="6">
        <v>1</v>
      </c>
      <c r="U64" s="6">
        <v>3</v>
      </c>
      <c r="V64" s="6">
        <v>1</v>
      </c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2:64" x14ac:dyDescent="0.2">
      <c r="B65" s="6">
        <v>49</v>
      </c>
      <c r="C65" s="20">
        <f>SUMIFS($S65:$CU65,$S65:$CU65,C$9,$S$16:$CU$16,C$16)</f>
        <v>6</v>
      </c>
      <c r="D65" s="20">
        <f>SUMIFS($S65:$CU65,$S65:$CU65,D$9,$S$16:$CU$16,D$16)</f>
        <v>6</v>
      </c>
      <c r="E65" s="20">
        <f>SUMIFS($S65:$CU65,$S65:$CU65,E$9,$S$16:$CU$16,E$16)</f>
        <v>0</v>
      </c>
      <c r="F65" s="20">
        <f>SUMIFS($S65:$CU65,$S65:$CU65,F$9,$S$16:$CU$16,F$16)</f>
        <v>0</v>
      </c>
      <c r="G65" s="20">
        <f>SUMIFS($S65:$CU65,$S65:$CU65,G$9,$S$16:$CU$16,G$16)</f>
        <v>0</v>
      </c>
      <c r="H65" s="20">
        <f>SUMIFS($S65:$CU65,$S65:$CU65,H$9,$S$16:$CU$16,H$16)</f>
        <v>0</v>
      </c>
      <c r="I65" s="20">
        <f>SUMIFS($S65:$CU65,$S65:$CU65,I$9,$S$16:$CU$16,I$16)</f>
        <v>0</v>
      </c>
      <c r="J65" s="20">
        <f>SUMIFS($S65:$CU65,$S65:$CU65,J$9,$S$16:$CU$16,J$16)</f>
        <v>0</v>
      </c>
      <c r="K65" s="20">
        <f>SUMIFS($S65:$CU65,$S65:$CU65,K$9,$S$16:$CU$16,K$16)</f>
        <v>0</v>
      </c>
      <c r="L65" s="20">
        <f>SUMIFS($S65:$CU65,$S65:$CU65,L$9,$S$16:$CU$16,L$16)</f>
        <v>0</v>
      </c>
      <c r="M65" s="20">
        <f>SUMIFS($S65:$CU65,$S65:$CU65,M$9,$S$16:$CU$16,M$16)</f>
        <v>0</v>
      </c>
      <c r="N65" s="20">
        <f>SUMIFS($S65:$CU65,$S65:$CU65,N$9,$S$16:$CU$16,N$16)</f>
        <v>0</v>
      </c>
      <c r="O65" s="20">
        <f>SUMIFS($S65:$CU65,$S65:$CU65,O$9,$S$16:$CU$16,O$16)</f>
        <v>0</v>
      </c>
      <c r="P65" s="20">
        <f>SUMIFS($S65:$CU65,$S65:$CU65,P$9,$S$16:$CU$16,P$16)</f>
        <v>0</v>
      </c>
      <c r="Q65" s="20">
        <f>SUMIFS($S65:$CU65,$S65:$CU65,Q$9,$S$16:$CU$16,Q$16)</f>
        <v>0</v>
      </c>
      <c r="R65" s="47"/>
      <c r="S65" s="6">
        <v>3</v>
      </c>
      <c r="T65" s="6">
        <v>3</v>
      </c>
      <c r="U65" s="6">
        <v>3</v>
      </c>
      <c r="V65" s="6">
        <v>3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2:64" x14ac:dyDescent="0.2">
      <c r="B66" s="6">
        <v>50</v>
      </c>
      <c r="C66" s="20">
        <f>SUMIFS($S66:$CU66,$S66:$CU66,C$9,$S$16:$CU$16,C$16)</f>
        <v>3</v>
      </c>
      <c r="D66" s="20">
        <f>SUMIFS($S66:$CU66,$S66:$CU66,D$9,$S$16:$CU$16,D$16)</f>
        <v>6</v>
      </c>
      <c r="E66" s="20">
        <f>SUMIFS($S66:$CU66,$S66:$CU66,E$9,$S$16:$CU$16,E$16)</f>
        <v>0</v>
      </c>
      <c r="F66" s="20">
        <f>SUMIFS($S66:$CU66,$S66:$CU66,F$9,$S$16:$CU$16,F$16)</f>
        <v>0</v>
      </c>
      <c r="G66" s="20">
        <f>SUMIFS($S66:$CU66,$S66:$CU66,G$9,$S$16:$CU$16,G$16)</f>
        <v>0</v>
      </c>
      <c r="H66" s="20">
        <f>SUMIFS($S66:$CU66,$S66:$CU66,H$9,$S$16:$CU$16,H$16)</f>
        <v>0</v>
      </c>
      <c r="I66" s="20">
        <f>SUMIFS($S66:$CU66,$S66:$CU66,I$9,$S$16:$CU$16,I$16)</f>
        <v>0</v>
      </c>
      <c r="J66" s="20">
        <f>SUMIFS($S66:$CU66,$S66:$CU66,J$9,$S$16:$CU$16,J$16)</f>
        <v>0</v>
      </c>
      <c r="K66" s="20">
        <f>SUMIFS($S66:$CU66,$S66:$CU66,K$9,$S$16:$CU$16,K$16)</f>
        <v>0</v>
      </c>
      <c r="L66" s="20">
        <f>SUMIFS($S66:$CU66,$S66:$CU66,L$9,$S$16:$CU$16,L$16)</f>
        <v>0</v>
      </c>
      <c r="M66" s="20">
        <f>SUMIFS($S66:$CU66,$S66:$CU66,M$9,$S$16:$CU$16,M$16)</f>
        <v>0</v>
      </c>
      <c r="N66" s="20">
        <f>SUMIFS($S66:$CU66,$S66:$CU66,N$9,$S$16:$CU$16,N$16)</f>
        <v>0</v>
      </c>
      <c r="O66" s="20">
        <f>SUMIFS($S66:$CU66,$S66:$CU66,O$9,$S$16:$CU$16,O$16)</f>
        <v>0</v>
      </c>
      <c r="P66" s="20">
        <f>SUMIFS($S66:$CU66,$S66:$CU66,P$9,$S$16:$CU$16,P$16)</f>
        <v>0</v>
      </c>
      <c r="Q66" s="20">
        <f>SUMIFS($S66:$CU66,$S66:$CU66,Q$9,$S$16:$CU$16,Q$16)</f>
        <v>0</v>
      </c>
      <c r="R66" s="47"/>
      <c r="S66" s="6">
        <v>3</v>
      </c>
      <c r="T66" s="6">
        <v>3</v>
      </c>
      <c r="U66" s="6">
        <v>1</v>
      </c>
      <c r="V66" s="6">
        <v>3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</sheetData>
  <sortState xmlns:xlrd2="http://schemas.microsoft.com/office/spreadsheetml/2017/richdata2" ref="R17:BL66">
    <sortCondition ref="R17:R66"/>
  </sortState>
  <phoneticPr fontId="2" type="noConversion"/>
  <conditionalFormatting sqref="C7:Q7">
    <cfRule type="expression" dxfId="11" priority="16">
      <formula>C$7&gt;=C$8</formula>
    </cfRule>
  </conditionalFormatting>
  <conditionalFormatting sqref="S17:BL66">
    <cfRule type="containsBlanks" priority="1" stopIfTrue="1">
      <formula>LEN(TRIM(S17))=0</formula>
    </cfRule>
    <cfRule type="cellIs" dxfId="10" priority="2" operator="equal">
      <formula>3</formula>
    </cfRule>
    <cfRule type="cellIs" dxfId="9" priority="3" operator="equal">
      <formula>0</formula>
    </cfRule>
    <cfRule type="cellIs" dxfId="8" priority="4" operator="equal">
      <formula>1</formula>
    </cfRule>
    <cfRule type="cellIs" dxfId="7" priority="5" operator="equal">
      <formula>2</formula>
    </cfRule>
  </conditionalFormatting>
  <conditionalFormatting sqref="C17:Q66">
    <cfRule type="cellIs" dxfId="6" priority="13" stopIfTrue="1" operator="greaterThanOrEqual">
      <formula>C$6*C$9</formula>
    </cfRule>
    <cfRule type="cellIs" dxfId="5" priority="15" operator="equal">
      <formula>C$9</formula>
    </cfRule>
  </conditionalFormatting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5F998-51A9-D743-BC89-802E03BE05A1}">
  <dimension ref="B1:BD57"/>
  <sheetViews>
    <sheetView showGridLines="0" zoomScale="150" zoomScaleNormal="150" workbookViewId="0">
      <pane ySplit="7" topLeftCell="A8" activePane="bottomLeft" state="frozen"/>
      <selection pane="bottomLeft" activeCell="O16" sqref="O16:P16"/>
    </sheetView>
  </sheetViews>
  <sheetFormatPr baseColWidth="10" defaultRowHeight="16" x14ac:dyDescent="0.2"/>
  <cols>
    <col min="1" max="1" width="4" customWidth="1"/>
    <col min="2" max="2" width="28.6640625" bestFit="1" customWidth="1"/>
    <col min="3" max="3" width="10.83203125" bestFit="1" customWidth="1"/>
    <col min="4" max="4" width="9.83203125" bestFit="1" customWidth="1"/>
    <col min="5" max="5" width="7" bestFit="1" customWidth="1"/>
    <col min="6" max="6" width="6.1640625" bestFit="1" customWidth="1"/>
    <col min="7" max="7" width="10" bestFit="1" customWidth="1"/>
    <col min="8" max="14" width="3.1640625" bestFit="1" customWidth="1"/>
    <col min="15" max="46" width="3.1640625" customWidth="1"/>
    <col min="47" max="47" width="5.1640625" style="1" bestFit="1" customWidth="1"/>
    <col min="48" max="53" width="5.1640625" style="1" customWidth="1"/>
    <col min="54" max="56" width="4.5" style="1" bestFit="1" customWidth="1"/>
  </cols>
  <sheetData>
    <row r="1" spans="2:56" x14ac:dyDescent="0.2">
      <c r="B1" s="3" t="s">
        <v>40</v>
      </c>
      <c r="C1" s="6">
        <f>SUMIF(F$7:BX$7,"*HW*",F6:BX6)</f>
        <v>6</v>
      </c>
    </row>
    <row r="2" spans="2:56" x14ac:dyDescent="0.2">
      <c r="B2" s="3" t="s">
        <v>28</v>
      </c>
      <c r="C2" s="6">
        <f>SUM(F6:CK6)</f>
        <v>7</v>
      </c>
      <c r="G2" s="10" t="s">
        <v>31</v>
      </c>
    </row>
    <row r="3" spans="2:56" x14ac:dyDescent="0.2">
      <c r="B3" s="3" t="s">
        <v>29</v>
      </c>
      <c r="C3" s="6">
        <f>8*6 + 42*1 + 3*1 + 1*1</f>
        <v>94</v>
      </c>
    </row>
    <row r="4" spans="2:56" x14ac:dyDescent="0.2">
      <c r="B4" s="3" t="s">
        <v>30</v>
      </c>
      <c r="C4" s="22">
        <f>C3*0.85</f>
        <v>79.899999999999991</v>
      </c>
      <c r="D4" s="36"/>
      <c r="E4" s="36"/>
      <c r="F4" s="36"/>
    </row>
    <row r="5" spans="2:56" x14ac:dyDescent="0.2">
      <c r="B5" s="3" t="s">
        <v>38</v>
      </c>
      <c r="C5" s="22">
        <f>C3-C4</f>
        <v>14.100000000000009</v>
      </c>
    </row>
    <row r="6" spans="2:56" x14ac:dyDescent="0.2">
      <c r="F6" s="6">
        <v>1</v>
      </c>
      <c r="G6" s="6">
        <v>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/>
      <c r="BD6"/>
    </row>
    <row r="7" spans="2:56" s="21" customFormat="1" x14ac:dyDescent="0.2">
      <c r="B7" s="5" t="s">
        <v>49</v>
      </c>
      <c r="C7" s="18" t="s">
        <v>26</v>
      </c>
      <c r="D7" s="18" t="s">
        <v>39</v>
      </c>
      <c r="E7" s="18" t="s">
        <v>27</v>
      </c>
      <c r="F7" s="5" t="s">
        <v>25</v>
      </c>
      <c r="G7" s="5" t="s">
        <v>32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</row>
    <row r="8" spans="2:56" x14ac:dyDescent="0.2">
      <c r="B8" s="6">
        <v>1</v>
      </c>
      <c r="C8" s="19">
        <f t="shared" ref="C8:C39" si="0">SUM(F8:CK8)</f>
        <v>7</v>
      </c>
      <c r="D8" s="19">
        <f>SUMIF(F$7:BX$7,"*HW*",F8:BX8)</f>
        <v>6</v>
      </c>
      <c r="E8" s="23">
        <f>C8/$C$2</f>
        <v>1</v>
      </c>
      <c r="F8" s="6">
        <v>1</v>
      </c>
      <c r="G8" s="49">
        <v>6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/>
      <c r="BD8"/>
    </row>
    <row r="9" spans="2:56" x14ac:dyDescent="0.2">
      <c r="B9" s="6">
        <v>2</v>
      </c>
      <c r="C9" s="19">
        <f t="shared" si="0"/>
        <v>6</v>
      </c>
      <c r="D9" s="19">
        <f t="shared" ref="D8:D39" si="1">SUMIF(F$7:BX$7,"*HW*",F9:BX9)</f>
        <v>5</v>
      </c>
      <c r="E9" s="23">
        <f t="shared" ref="E9:E57" si="2">C9/$C$2</f>
        <v>0.8571428571428571</v>
      </c>
      <c r="F9" s="6">
        <v>1</v>
      </c>
      <c r="G9" s="49">
        <v>5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/>
      <c r="BD9"/>
    </row>
    <row r="10" spans="2:56" x14ac:dyDescent="0.2">
      <c r="B10" s="6">
        <v>3</v>
      </c>
      <c r="C10" s="19">
        <f t="shared" si="0"/>
        <v>7</v>
      </c>
      <c r="D10" s="19">
        <f t="shared" si="1"/>
        <v>6</v>
      </c>
      <c r="E10" s="23">
        <f>C10/$C$2</f>
        <v>1</v>
      </c>
      <c r="F10" s="6">
        <v>1</v>
      </c>
      <c r="G10" s="49">
        <v>6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/>
      <c r="BD10"/>
    </row>
    <row r="11" spans="2:56" x14ac:dyDescent="0.2">
      <c r="B11" s="6">
        <v>4</v>
      </c>
      <c r="C11" s="19">
        <f t="shared" si="0"/>
        <v>6</v>
      </c>
      <c r="D11" s="19">
        <f t="shared" si="1"/>
        <v>6</v>
      </c>
      <c r="E11" s="23">
        <f t="shared" si="2"/>
        <v>0.8571428571428571</v>
      </c>
      <c r="F11" s="6">
        <v>0</v>
      </c>
      <c r="G11" s="49">
        <v>6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/>
      <c r="BD11"/>
    </row>
    <row r="12" spans="2:56" x14ac:dyDescent="0.2">
      <c r="B12" s="6">
        <v>5</v>
      </c>
      <c r="C12" s="19">
        <f t="shared" si="0"/>
        <v>7</v>
      </c>
      <c r="D12" s="19">
        <f t="shared" si="1"/>
        <v>6</v>
      </c>
      <c r="E12" s="23">
        <f t="shared" si="2"/>
        <v>1</v>
      </c>
      <c r="F12" s="6">
        <v>1</v>
      </c>
      <c r="G12" s="49">
        <v>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/>
      <c r="BD12"/>
    </row>
    <row r="13" spans="2:56" x14ac:dyDescent="0.2">
      <c r="B13" s="6">
        <v>6</v>
      </c>
      <c r="C13" s="19">
        <f t="shared" si="0"/>
        <v>5</v>
      </c>
      <c r="D13" s="19">
        <f t="shared" si="1"/>
        <v>4</v>
      </c>
      <c r="E13" s="23">
        <f t="shared" si="2"/>
        <v>0.7142857142857143</v>
      </c>
      <c r="F13" s="6">
        <v>1</v>
      </c>
      <c r="G13" s="49">
        <v>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/>
      <c r="BD13"/>
    </row>
    <row r="14" spans="2:56" x14ac:dyDescent="0.2">
      <c r="B14" s="6">
        <v>7</v>
      </c>
      <c r="C14" s="19">
        <f t="shared" si="0"/>
        <v>7</v>
      </c>
      <c r="D14" s="19">
        <f t="shared" si="1"/>
        <v>6</v>
      </c>
      <c r="E14" s="23">
        <f t="shared" si="2"/>
        <v>1</v>
      </c>
      <c r="F14" s="6">
        <v>1</v>
      </c>
      <c r="G14" s="49">
        <v>6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/>
      <c r="BD14"/>
    </row>
    <row r="15" spans="2:56" x14ac:dyDescent="0.2">
      <c r="B15" s="6">
        <v>8</v>
      </c>
      <c r="C15" s="19">
        <f t="shared" si="0"/>
        <v>7</v>
      </c>
      <c r="D15" s="19">
        <f t="shared" si="1"/>
        <v>6</v>
      </c>
      <c r="E15" s="23">
        <f t="shared" si="2"/>
        <v>1</v>
      </c>
      <c r="F15" s="6">
        <v>1</v>
      </c>
      <c r="G15" s="49">
        <v>6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/>
      <c r="BD15"/>
    </row>
    <row r="16" spans="2:56" x14ac:dyDescent="0.2">
      <c r="B16" s="6">
        <v>9</v>
      </c>
      <c r="C16" s="19">
        <f t="shared" si="0"/>
        <v>6</v>
      </c>
      <c r="D16" s="19">
        <f t="shared" si="1"/>
        <v>5</v>
      </c>
      <c r="E16" s="23">
        <f t="shared" si="2"/>
        <v>0.8571428571428571</v>
      </c>
      <c r="F16" s="6">
        <v>1</v>
      </c>
      <c r="G16" s="49">
        <v>5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/>
      <c r="BD16"/>
    </row>
    <row r="17" spans="2:56" x14ac:dyDescent="0.2">
      <c r="B17" s="6">
        <v>10</v>
      </c>
      <c r="C17" s="19">
        <f t="shared" si="0"/>
        <v>7</v>
      </c>
      <c r="D17" s="19">
        <f t="shared" si="1"/>
        <v>6</v>
      </c>
      <c r="E17" s="23">
        <f t="shared" si="2"/>
        <v>1</v>
      </c>
      <c r="F17" s="6">
        <v>1</v>
      </c>
      <c r="G17" s="49">
        <v>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/>
      <c r="BD17"/>
    </row>
    <row r="18" spans="2:56" x14ac:dyDescent="0.2">
      <c r="B18" s="6">
        <v>11</v>
      </c>
      <c r="C18" s="19">
        <f t="shared" si="0"/>
        <v>7</v>
      </c>
      <c r="D18" s="19">
        <f t="shared" si="1"/>
        <v>6</v>
      </c>
      <c r="E18" s="23">
        <f t="shared" si="2"/>
        <v>1</v>
      </c>
      <c r="F18" s="6">
        <v>1</v>
      </c>
      <c r="G18" s="49">
        <v>6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/>
      <c r="BD18"/>
    </row>
    <row r="19" spans="2:56" x14ac:dyDescent="0.2">
      <c r="B19" s="6">
        <v>12</v>
      </c>
      <c r="C19" s="19">
        <f t="shared" si="0"/>
        <v>7</v>
      </c>
      <c r="D19" s="19">
        <f t="shared" si="1"/>
        <v>6</v>
      </c>
      <c r="E19" s="23">
        <f t="shared" si="2"/>
        <v>1</v>
      </c>
      <c r="F19" s="6">
        <v>1</v>
      </c>
      <c r="G19" s="49">
        <v>6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/>
      <c r="BD19"/>
    </row>
    <row r="20" spans="2:56" x14ac:dyDescent="0.2">
      <c r="B20" s="6">
        <v>13</v>
      </c>
      <c r="C20" s="19">
        <f t="shared" si="0"/>
        <v>6</v>
      </c>
      <c r="D20" s="19">
        <f t="shared" si="1"/>
        <v>6</v>
      </c>
      <c r="E20" s="23">
        <f t="shared" si="2"/>
        <v>0.8571428571428571</v>
      </c>
      <c r="F20" s="6">
        <v>0</v>
      </c>
      <c r="G20" s="49">
        <v>6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/>
      <c r="BD20"/>
    </row>
    <row r="21" spans="2:56" x14ac:dyDescent="0.2">
      <c r="B21" s="6">
        <v>14</v>
      </c>
      <c r="C21" s="19">
        <f t="shared" si="0"/>
        <v>7</v>
      </c>
      <c r="D21" s="19">
        <f t="shared" si="1"/>
        <v>6</v>
      </c>
      <c r="E21" s="23">
        <f t="shared" si="2"/>
        <v>1</v>
      </c>
      <c r="F21" s="6">
        <v>1</v>
      </c>
      <c r="G21" s="49">
        <v>6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/>
      <c r="BD21"/>
    </row>
    <row r="22" spans="2:56" x14ac:dyDescent="0.2">
      <c r="B22" s="6">
        <v>15</v>
      </c>
      <c r="C22" s="19">
        <f t="shared" si="0"/>
        <v>6</v>
      </c>
      <c r="D22" s="19">
        <f t="shared" si="1"/>
        <v>5</v>
      </c>
      <c r="E22" s="23">
        <f t="shared" si="2"/>
        <v>0.8571428571428571</v>
      </c>
      <c r="F22" s="6">
        <v>1</v>
      </c>
      <c r="G22" s="49">
        <v>5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/>
      <c r="BD22"/>
    </row>
    <row r="23" spans="2:56" x14ac:dyDescent="0.2">
      <c r="B23" s="6">
        <v>16</v>
      </c>
      <c r="C23" s="19">
        <f t="shared" si="0"/>
        <v>7</v>
      </c>
      <c r="D23" s="19">
        <f t="shared" si="1"/>
        <v>6</v>
      </c>
      <c r="E23" s="23">
        <f t="shared" si="2"/>
        <v>1</v>
      </c>
      <c r="F23" s="6">
        <v>1</v>
      </c>
      <c r="G23" s="49">
        <v>6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/>
      <c r="BD23"/>
    </row>
    <row r="24" spans="2:56" x14ac:dyDescent="0.2">
      <c r="B24" s="6">
        <v>17</v>
      </c>
      <c r="C24" s="19">
        <f t="shared" si="0"/>
        <v>7</v>
      </c>
      <c r="D24" s="19">
        <f t="shared" si="1"/>
        <v>6</v>
      </c>
      <c r="E24" s="23">
        <f t="shared" si="2"/>
        <v>1</v>
      </c>
      <c r="F24" s="6">
        <v>1</v>
      </c>
      <c r="G24" s="49">
        <v>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/>
      <c r="BD24"/>
    </row>
    <row r="25" spans="2:56" x14ac:dyDescent="0.2">
      <c r="B25" s="6">
        <v>18</v>
      </c>
      <c r="C25" s="19">
        <f t="shared" si="0"/>
        <v>7</v>
      </c>
      <c r="D25" s="19">
        <f t="shared" si="1"/>
        <v>6</v>
      </c>
      <c r="E25" s="23">
        <f t="shared" si="2"/>
        <v>1</v>
      </c>
      <c r="F25" s="6">
        <v>1</v>
      </c>
      <c r="G25" s="49">
        <v>6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/>
      <c r="BD25"/>
    </row>
    <row r="26" spans="2:56" x14ac:dyDescent="0.2">
      <c r="B26" s="6">
        <v>19</v>
      </c>
      <c r="C26" s="19">
        <f t="shared" si="0"/>
        <v>7</v>
      </c>
      <c r="D26" s="19">
        <f t="shared" si="1"/>
        <v>6</v>
      </c>
      <c r="E26" s="23">
        <f t="shared" si="2"/>
        <v>1</v>
      </c>
      <c r="F26" s="6">
        <v>1</v>
      </c>
      <c r="G26" s="49">
        <v>6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/>
      <c r="BD26"/>
    </row>
    <row r="27" spans="2:56" x14ac:dyDescent="0.2">
      <c r="B27" s="6">
        <v>20</v>
      </c>
      <c r="C27" s="19">
        <f t="shared" si="0"/>
        <v>7</v>
      </c>
      <c r="D27" s="19">
        <f t="shared" si="1"/>
        <v>6</v>
      </c>
      <c r="E27" s="23">
        <f t="shared" si="2"/>
        <v>1</v>
      </c>
      <c r="F27" s="6">
        <v>1</v>
      </c>
      <c r="G27" s="49">
        <v>6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/>
      <c r="BD27"/>
    </row>
    <row r="28" spans="2:56" x14ac:dyDescent="0.2">
      <c r="B28" s="6">
        <v>21</v>
      </c>
      <c r="C28" s="19">
        <f t="shared" si="0"/>
        <v>6</v>
      </c>
      <c r="D28" s="19">
        <f t="shared" si="1"/>
        <v>5</v>
      </c>
      <c r="E28" s="23">
        <f t="shared" si="2"/>
        <v>0.8571428571428571</v>
      </c>
      <c r="F28" s="6">
        <v>1</v>
      </c>
      <c r="G28" s="49">
        <v>5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/>
      <c r="BD28"/>
    </row>
    <row r="29" spans="2:56" x14ac:dyDescent="0.2">
      <c r="B29" s="6">
        <v>22</v>
      </c>
      <c r="C29" s="19">
        <f t="shared" si="0"/>
        <v>7</v>
      </c>
      <c r="D29" s="19">
        <f t="shared" si="1"/>
        <v>6</v>
      </c>
      <c r="E29" s="23">
        <f t="shared" si="2"/>
        <v>1</v>
      </c>
      <c r="F29" s="6">
        <v>1</v>
      </c>
      <c r="G29" s="49">
        <v>6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/>
      <c r="BD29"/>
    </row>
    <row r="30" spans="2:56" x14ac:dyDescent="0.2">
      <c r="B30" s="6">
        <v>23</v>
      </c>
      <c r="C30" s="19">
        <f t="shared" si="0"/>
        <v>7</v>
      </c>
      <c r="D30" s="19">
        <f t="shared" si="1"/>
        <v>6</v>
      </c>
      <c r="E30" s="23">
        <f t="shared" si="2"/>
        <v>1</v>
      </c>
      <c r="F30" s="6">
        <v>1</v>
      </c>
      <c r="G30" s="49">
        <v>6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/>
      <c r="BD30"/>
    </row>
    <row r="31" spans="2:56" x14ac:dyDescent="0.2">
      <c r="B31" s="6">
        <v>24</v>
      </c>
      <c r="C31" s="19">
        <f t="shared" si="0"/>
        <v>7</v>
      </c>
      <c r="D31" s="19">
        <f t="shared" si="1"/>
        <v>6</v>
      </c>
      <c r="E31" s="23">
        <f t="shared" si="2"/>
        <v>1</v>
      </c>
      <c r="F31" s="6">
        <v>1</v>
      </c>
      <c r="G31" s="49">
        <v>6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/>
      <c r="BD31"/>
    </row>
    <row r="32" spans="2:56" x14ac:dyDescent="0.2">
      <c r="B32" s="6">
        <v>25</v>
      </c>
      <c r="C32" s="19">
        <f t="shared" si="0"/>
        <v>7</v>
      </c>
      <c r="D32" s="19">
        <f t="shared" si="1"/>
        <v>6</v>
      </c>
      <c r="E32" s="23">
        <f t="shared" si="2"/>
        <v>1</v>
      </c>
      <c r="F32" s="6">
        <v>1</v>
      </c>
      <c r="G32" s="49">
        <v>6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/>
      <c r="BD32"/>
    </row>
    <row r="33" spans="2:56" x14ac:dyDescent="0.2">
      <c r="B33" s="6">
        <v>26</v>
      </c>
      <c r="C33" s="19">
        <f t="shared" si="0"/>
        <v>7</v>
      </c>
      <c r="D33" s="19">
        <f t="shared" si="1"/>
        <v>6</v>
      </c>
      <c r="E33" s="23">
        <f t="shared" si="2"/>
        <v>1</v>
      </c>
      <c r="F33" s="6">
        <v>1</v>
      </c>
      <c r="G33" s="49">
        <v>6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/>
      <c r="BD33"/>
    </row>
    <row r="34" spans="2:56" x14ac:dyDescent="0.2">
      <c r="B34" s="6">
        <v>27</v>
      </c>
      <c r="C34" s="19">
        <f t="shared" si="0"/>
        <v>7</v>
      </c>
      <c r="D34" s="19">
        <f t="shared" si="1"/>
        <v>6</v>
      </c>
      <c r="E34" s="23">
        <f t="shared" si="2"/>
        <v>1</v>
      </c>
      <c r="F34" s="6">
        <v>1</v>
      </c>
      <c r="G34" s="49">
        <v>6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/>
      <c r="BD34"/>
    </row>
    <row r="35" spans="2:56" x14ac:dyDescent="0.2">
      <c r="B35" s="6">
        <v>28</v>
      </c>
      <c r="C35" s="19">
        <f t="shared" si="0"/>
        <v>7</v>
      </c>
      <c r="D35" s="19">
        <f t="shared" si="1"/>
        <v>6</v>
      </c>
      <c r="E35" s="23">
        <f t="shared" si="2"/>
        <v>1</v>
      </c>
      <c r="F35" s="6">
        <v>1</v>
      </c>
      <c r="G35" s="49">
        <v>6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/>
      <c r="BD35"/>
    </row>
    <row r="36" spans="2:56" x14ac:dyDescent="0.2">
      <c r="B36" s="6">
        <v>29</v>
      </c>
      <c r="C36" s="19">
        <f>SUM(F36:CK36)</f>
        <v>6</v>
      </c>
      <c r="D36" s="19">
        <f t="shared" si="1"/>
        <v>6</v>
      </c>
      <c r="E36" s="23">
        <f t="shared" si="2"/>
        <v>0.8571428571428571</v>
      </c>
      <c r="F36" s="6">
        <v>0</v>
      </c>
      <c r="G36" s="49">
        <v>6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/>
      <c r="BD36"/>
    </row>
    <row r="37" spans="2:56" x14ac:dyDescent="0.2">
      <c r="B37" s="6">
        <v>30</v>
      </c>
      <c r="C37" s="19">
        <f t="shared" si="0"/>
        <v>7</v>
      </c>
      <c r="D37" s="19">
        <f t="shared" si="1"/>
        <v>6</v>
      </c>
      <c r="E37" s="23">
        <f t="shared" si="2"/>
        <v>1</v>
      </c>
      <c r="F37" s="6">
        <v>1</v>
      </c>
      <c r="G37" s="49">
        <v>6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/>
      <c r="BD37"/>
    </row>
    <row r="38" spans="2:56" x14ac:dyDescent="0.2">
      <c r="B38" s="6">
        <v>31</v>
      </c>
      <c r="C38" s="19">
        <f t="shared" si="0"/>
        <v>7</v>
      </c>
      <c r="D38" s="19">
        <f t="shared" si="1"/>
        <v>6</v>
      </c>
      <c r="E38" s="23">
        <f t="shared" si="2"/>
        <v>1</v>
      </c>
      <c r="F38" s="6">
        <v>1</v>
      </c>
      <c r="G38" s="49">
        <v>6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/>
      <c r="BD38"/>
    </row>
    <row r="39" spans="2:56" x14ac:dyDescent="0.2">
      <c r="B39" s="6">
        <v>32</v>
      </c>
      <c r="C39" s="19">
        <f t="shared" si="0"/>
        <v>7</v>
      </c>
      <c r="D39" s="19">
        <f t="shared" si="1"/>
        <v>6</v>
      </c>
      <c r="E39" s="23">
        <f t="shared" si="2"/>
        <v>1</v>
      </c>
      <c r="F39" s="6">
        <v>1</v>
      </c>
      <c r="G39" s="49">
        <v>6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/>
      <c r="BD39"/>
    </row>
    <row r="40" spans="2:56" x14ac:dyDescent="0.2">
      <c r="B40" s="6">
        <v>33</v>
      </c>
      <c r="C40" s="19">
        <f t="shared" ref="C40:C57" si="3">SUM(F40:CK40)</f>
        <v>7</v>
      </c>
      <c r="D40" s="19">
        <f t="shared" ref="D40:D57" si="4">SUMIF(F$7:BX$7,"*HW*",F40:BX40)</f>
        <v>6</v>
      </c>
      <c r="E40" s="23">
        <f t="shared" si="2"/>
        <v>1</v>
      </c>
      <c r="F40" s="6">
        <v>1</v>
      </c>
      <c r="G40" s="49">
        <v>6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/>
      <c r="BD40"/>
    </row>
    <row r="41" spans="2:56" x14ac:dyDescent="0.2">
      <c r="B41" s="6">
        <v>34</v>
      </c>
      <c r="C41" s="19">
        <f t="shared" si="3"/>
        <v>7</v>
      </c>
      <c r="D41" s="19">
        <f t="shared" si="4"/>
        <v>6</v>
      </c>
      <c r="E41" s="23">
        <f t="shared" si="2"/>
        <v>1</v>
      </c>
      <c r="F41" s="6">
        <v>1</v>
      </c>
      <c r="G41" s="49">
        <v>6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/>
      <c r="BD41"/>
    </row>
    <row r="42" spans="2:56" x14ac:dyDescent="0.2">
      <c r="B42" s="6">
        <v>35</v>
      </c>
      <c r="C42" s="19">
        <f t="shared" si="3"/>
        <v>6</v>
      </c>
      <c r="D42" s="19">
        <f t="shared" si="4"/>
        <v>5</v>
      </c>
      <c r="E42" s="23">
        <f t="shared" si="2"/>
        <v>0.8571428571428571</v>
      </c>
      <c r="F42" s="6">
        <v>1</v>
      </c>
      <c r="G42" s="49">
        <v>5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/>
      <c r="BD42"/>
    </row>
    <row r="43" spans="2:56" x14ac:dyDescent="0.2">
      <c r="B43" s="6">
        <v>36</v>
      </c>
      <c r="C43" s="19">
        <f t="shared" si="3"/>
        <v>6</v>
      </c>
      <c r="D43" s="19">
        <f t="shared" si="4"/>
        <v>6</v>
      </c>
      <c r="E43" s="23">
        <f t="shared" si="2"/>
        <v>0.8571428571428571</v>
      </c>
      <c r="F43" s="6">
        <v>0</v>
      </c>
      <c r="G43" s="49">
        <v>6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/>
      <c r="BD43"/>
    </row>
    <row r="44" spans="2:56" x14ac:dyDescent="0.2">
      <c r="B44" s="6">
        <v>37</v>
      </c>
      <c r="C44" s="19">
        <f t="shared" si="3"/>
        <v>7</v>
      </c>
      <c r="D44" s="19">
        <f t="shared" si="4"/>
        <v>6</v>
      </c>
      <c r="E44" s="23">
        <f t="shared" si="2"/>
        <v>1</v>
      </c>
      <c r="F44" s="6">
        <v>1</v>
      </c>
      <c r="G44" s="49">
        <v>6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/>
      <c r="BD44"/>
    </row>
    <row r="45" spans="2:56" x14ac:dyDescent="0.2">
      <c r="B45" s="6">
        <v>38</v>
      </c>
      <c r="C45" s="19">
        <f t="shared" si="3"/>
        <v>5</v>
      </c>
      <c r="D45" s="19">
        <f t="shared" si="4"/>
        <v>4</v>
      </c>
      <c r="E45" s="23">
        <f t="shared" si="2"/>
        <v>0.7142857142857143</v>
      </c>
      <c r="F45" s="6">
        <v>1</v>
      </c>
      <c r="G45" s="49">
        <v>4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/>
      <c r="BD45"/>
    </row>
    <row r="46" spans="2:56" x14ac:dyDescent="0.2">
      <c r="B46" s="6">
        <v>39</v>
      </c>
      <c r="C46" s="19">
        <f t="shared" si="3"/>
        <v>7</v>
      </c>
      <c r="D46" s="19">
        <f t="shared" si="4"/>
        <v>6</v>
      </c>
      <c r="E46" s="23">
        <f t="shared" si="2"/>
        <v>1</v>
      </c>
      <c r="F46" s="6">
        <v>1</v>
      </c>
      <c r="G46" s="49">
        <v>6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/>
      <c r="BD46"/>
    </row>
    <row r="47" spans="2:56" x14ac:dyDescent="0.2">
      <c r="B47" s="6">
        <v>40</v>
      </c>
      <c r="C47" s="19">
        <f t="shared" si="3"/>
        <v>7</v>
      </c>
      <c r="D47" s="19">
        <f t="shared" si="4"/>
        <v>6</v>
      </c>
      <c r="E47" s="23">
        <f t="shared" si="2"/>
        <v>1</v>
      </c>
      <c r="F47" s="6">
        <v>1</v>
      </c>
      <c r="G47" s="49">
        <v>6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/>
      <c r="BD47"/>
    </row>
    <row r="48" spans="2:56" x14ac:dyDescent="0.2">
      <c r="B48" s="6">
        <v>41</v>
      </c>
      <c r="C48" s="19">
        <f t="shared" si="3"/>
        <v>6</v>
      </c>
      <c r="D48" s="19">
        <f t="shared" si="4"/>
        <v>5</v>
      </c>
      <c r="E48" s="23">
        <f t="shared" si="2"/>
        <v>0.8571428571428571</v>
      </c>
      <c r="F48" s="6">
        <v>1</v>
      </c>
      <c r="G48" s="49">
        <v>5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/>
      <c r="BD48"/>
    </row>
    <row r="49" spans="2:56" x14ac:dyDescent="0.2">
      <c r="B49" s="6">
        <v>42</v>
      </c>
      <c r="C49" s="19">
        <f t="shared" si="3"/>
        <v>7</v>
      </c>
      <c r="D49" s="19">
        <f t="shared" si="4"/>
        <v>6</v>
      </c>
      <c r="E49" s="23">
        <f t="shared" si="2"/>
        <v>1</v>
      </c>
      <c r="F49" s="6">
        <v>1</v>
      </c>
      <c r="G49" s="49">
        <v>6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/>
      <c r="BD49"/>
    </row>
    <row r="50" spans="2:56" x14ac:dyDescent="0.2">
      <c r="B50" s="6">
        <v>43</v>
      </c>
      <c r="C50" s="19">
        <f t="shared" si="3"/>
        <v>7</v>
      </c>
      <c r="D50" s="19">
        <f t="shared" si="4"/>
        <v>6</v>
      </c>
      <c r="E50" s="23">
        <f t="shared" si="2"/>
        <v>1</v>
      </c>
      <c r="F50" s="6">
        <v>1</v>
      </c>
      <c r="G50" s="49">
        <v>6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/>
      <c r="BD50"/>
    </row>
    <row r="51" spans="2:56" x14ac:dyDescent="0.2">
      <c r="B51" s="6">
        <v>44</v>
      </c>
      <c r="C51" s="19">
        <f t="shared" si="3"/>
        <v>7</v>
      </c>
      <c r="D51" s="19">
        <f t="shared" si="4"/>
        <v>6</v>
      </c>
      <c r="E51" s="23">
        <f t="shared" si="2"/>
        <v>1</v>
      </c>
      <c r="F51" s="6">
        <v>1</v>
      </c>
      <c r="G51" s="49">
        <v>6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/>
      <c r="BD51"/>
    </row>
    <row r="52" spans="2:56" x14ac:dyDescent="0.2">
      <c r="B52" s="6">
        <v>45</v>
      </c>
      <c r="C52" s="19">
        <f t="shared" si="3"/>
        <v>7</v>
      </c>
      <c r="D52" s="19">
        <f t="shared" si="4"/>
        <v>6</v>
      </c>
      <c r="E52" s="23">
        <f t="shared" si="2"/>
        <v>1</v>
      </c>
      <c r="F52" s="6">
        <v>1</v>
      </c>
      <c r="G52" s="49">
        <v>6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/>
      <c r="BD52"/>
    </row>
    <row r="53" spans="2:56" x14ac:dyDescent="0.2">
      <c r="B53" s="6">
        <v>46</v>
      </c>
      <c r="C53" s="19">
        <f t="shared" si="3"/>
        <v>6</v>
      </c>
      <c r="D53" s="19">
        <f t="shared" si="4"/>
        <v>5</v>
      </c>
      <c r="E53" s="23">
        <f t="shared" si="2"/>
        <v>0.8571428571428571</v>
      </c>
      <c r="F53" s="6">
        <v>1</v>
      </c>
      <c r="G53" s="49">
        <v>5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/>
      <c r="BD53"/>
    </row>
    <row r="54" spans="2:56" x14ac:dyDescent="0.2">
      <c r="B54" s="6">
        <v>47</v>
      </c>
      <c r="C54" s="19">
        <f t="shared" si="3"/>
        <v>7</v>
      </c>
      <c r="D54" s="19">
        <f t="shared" si="4"/>
        <v>6</v>
      </c>
      <c r="E54" s="23">
        <f t="shared" si="2"/>
        <v>1</v>
      </c>
      <c r="F54" s="6">
        <v>1</v>
      </c>
      <c r="G54" s="49">
        <v>6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/>
      <c r="BD54"/>
    </row>
    <row r="55" spans="2:56" x14ac:dyDescent="0.2">
      <c r="B55" s="6">
        <v>48</v>
      </c>
      <c r="C55" s="19">
        <f t="shared" si="3"/>
        <v>7</v>
      </c>
      <c r="D55" s="19">
        <f t="shared" si="4"/>
        <v>6</v>
      </c>
      <c r="E55" s="23">
        <f t="shared" si="2"/>
        <v>1</v>
      </c>
      <c r="F55" s="6">
        <v>1</v>
      </c>
      <c r="G55" s="49">
        <v>6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/>
      <c r="BD55"/>
    </row>
    <row r="56" spans="2:56" x14ac:dyDescent="0.2">
      <c r="B56" s="6">
        <v>49</v>
      </c>
      <c r="C56" s="19">
        <f t="shared" si="3"/>
        <v>7</v>
      </c>
      <c r="D56" s="19">
        <f t="shared" si="4"/>
        <v>6</v>
      </c>
      <c r="E56" s="23">
        <f t="shared" si="2"/>
        <v>1</v>
      </c>
      <c r="F56" s="6">
        <v>1</v>
      </c>
      <c r="G56" s="49">
        <v>6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/>
      <c r="BD56"/>
    </row>
    <row r="57" spans="2:56" x14ac:dyDescent="0.2">
      <c r="B57" s="6">
        <v>50</v>
      </c>
      <c r="C57" s="19">
        <f t="shared" si="3"/>
        <v>7</v>
      </c>
      <c r="D57" s="19">
        <f t="shared" si="4"/>
        <v>6</v>
      </c>
      <c r="E57" s="23">
        <f t="shared" si="2"/>
        <v>1</v>
      </c>
      <c r="F57" s="6">
        <v>1</v>
      </c>
      <c r="G57" s="49">
        <v>6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/>
      <c r="BD57"/>
    </row>
  </sheetData>
  <phoneticPr fontId="2" type="noConversion"/>
  <conditionalFormatting sqref="C8:C57">
    <cfRule type="cellIs" dxfId="4" priority="2" stopIfTrue="1" operator="lessThan">
      <formula>$E$3</formula>
    </cfRule>
  </conditionalFormatting>
  <conditionalFormatting sqref="D8:D57">
    <cfRule type="cellIs" dxfId="3" priority="1" operator="lessThan">
      <formula>$F$3</formula>
    </cfRule>
  </conditionalFormatting>
  <conditionalFormatting sqref="E8:E57">
    <cfRule type="cellIs" dxfId="2" priority="3" operator="lessThan">
      <formula>0.85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A6DEF-822E-DF44-B90C-AC605EA4FE1B}">
  <dimension ref="B2:V57"/>
  <sheetViews>
    <sheetView showGridLines="0" zoomScale="150" zoomScaleNormal="150" workbookViewId="0">
      <selection activeCell="F14" sqref="F14"/>
    </sheetView>
  </sheetViews>
  <sheetFormatPr baseColWidth="10" defaultRowHeight="16" x14ac:dyDescent="0.2"/>
  <cols>
    <col min="1" max="1" width="3" customWidth="1"/>
    <col min="2" max="2" width="28.6640625" bestFit="1" customWidth="1"/>
    <col min="3" max="3" width="10.83203125" bestFit="1" customWidth="1"/>
    <col min="4" max="4" width="7" bestFit="1" customWidth="1"/>
    <col min="5" max="5" width="4.6640625" bestFit="1" customWidth="1"/>
    <col min="6" max="6" width="10" bestFit="1" customWidth="1"/>
    <col min="7" max="8" width="4.6640625" bestFit="1" customWidth="1"/>
    <col min="9" max="21" width="4.6640625" customWidth="1"/>
    <col min="22" max="22" width="4" customWidth="1"/>
    <col min="23" max="24" width="4.33203125" bestFit="1" customWidth="1"/>
  </cols>
  <sheetData>
    <row r="2" spans="2:22" x14ac:dyDescent="0.2">
      <c r="B2" s="3" t="s">
        <v>28</v>
      </c>
      <c r="C2" s="6">
        <f>SUM(E6:BE6)</f>
        <v>5</v>
      </c>
      <c r="F2" s="10" t="s">
        <v>31</v>
      </c>
    </row>
    <row r="3" spans="2:22" x14ac:dyDescent="0.2">
      <c r="B3" s="3" t="s">
        <v>29</v>
      </c>
      <c r="C3" s="6">
        <f>7*4 + 9*1 + 3*1</f>
        <v>40</v>
      </c>
    </row>
    <row r="4" spans="2:22" x14ac:dyDescent="0.2">
      <c r="B4" s="3" t="s">
        <v>30</v>
      </c>
      <c r="C4" s="22">
        <f>C3*0.85</f>
        <v>34</v>
      </c>
    </row>
    <row r="5" spans="2:22" x14ac:dyDescent="0.2">
      <c r="B5" s="3" t="s">
        <v>38</v>
      </c>
      <c r="C5" s="22">
        <f>C3-C4</f>
        <v>6</v>
      </c>
    </row>
    <row r="6" spans="2:22" x14ac:dyDescent="0.2">
      <c r="E6" s="6">
        <v>1</v>
      </c>
      <c r="F6" s="6">
        <v>4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2:22" s="21" customFormat="1" x14ac:dyDescent="0.2">
      <c r="B7" s="5" t="s">
        <v>49</v>
      </c>
      <c r="C7" s="18" t="s">
        <v>26</v>
      </c>
      <c r="D7" s="18" t="s">
        <v>27</v>
      </c>
      <c r="E7" s="5" t="s">
        <v>33</v>
      </c>
      <c r="F7" s="5" t="s">
        <v>34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x14ac:dyDescent="0.2">
      <c r="B8" s="6">
        <v>1</v>
      </c>
      <c r="C8" s="19">
        <f>SUM(E8:BJ8)</f>
        <v>5</v>
      </c>
      <c r="D8" s="23">
        <f>C8/$C$2</f>
        <v>1</v>
      </c>
      <c r="E8" s="6">
        <v>1</v>
      </c>
      <c r="F8" s="6">
        <v>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2:22" x14ac:dyDescent="0.2">
      <c r="B9" s="6">
        <v>2</v>
      </c>
      <c r="C9" s="19">
        <f>SUM(E9:BJ9)</f>
        <v>5</v>
      </c>
      <c r="D9" s="23">
        <f t="shared" ref="D9:D57" si="0">C9/$C$2</f>
        <v>1</v>
      </c>
      <c r="E9" s="6">
        <v>1</v>
      </c>
      <c r="F9" s="6">
        <v>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2:22" x14ac:dyDescent="0.2">
      <c r="B10" s="6">
        <v>3</v>
      </c>
      <c r="C10" s="19">
        <f>SUM(E10:BJ10)</f>
        <v>5</v>
      </c>
      <c r="D10" s="23">
        <f t="shared" si="0"/>
        <v>1</v>
      </c>
      <c r="E10" s="6">
        <v>1</v>
      </c>
      <c r="F10" s="6">
        <v>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2:22" x14ac:dyDescent="0.2">
      <c r="B11" s="6">
        <v>4</v>
      </c>
      <c r="C11" s="19">
        <f>SUM(E11:BJ11)</f>
        <v>4</v>
      </c>
      <c r="D11" s="23">
        <f t="shared" si="0"/>
        <v>0.8</v>
      </c>
      <c r="E11" s="6">
        <v>0</v>
      </c>
      <c r="F11" s="6">
        <v>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2:22" x14ac:dyDescent="0.2">
      <c r="B12" s="6">
        <v>5</v>
      </c>
      <c r="C12" s="19">
        <f>SUM(E12:BJ12)</f>
        <v>5</v>
      </c>
      <c r="D12" s="23">
        <f t="shared" si="0"/>
        <v>1</v>
      </c>
      <c r="E12" s="6">
        <v>1</v>
      </c>
      <c r="F12" s="6">
        <v>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2:22" x14ac:dyDescent="0.2">
      <c r="B13" s="6">
        <v>6</v>
      </c>
      <c r="C13" s="19">
        <f>SUM(E13:BJ13)</f>
        <v>5</v>
      </c>
      <c r="D13" s="23">
        <f t="shared" si="0"/>
        <v>1</v>
      </c>
      <c r="E13" s="6">
        <v>1</v>
      </c>
      <c r="F13" s="6">
        <v>4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22" x14ac:dyDescent="0.2">
      <c r="B14" s="6">
        <v>7</v>
      </c>
      <c r="C14" s="19">
        <f>SUM(E14:BJ14)</f>
        <v>5</v>
      </c>
      <c r="D14" s="23">
        <f t="shared" si="0"/>
        <v>1</v>
      </c>
      <c r="E14" s="6">
        <v>1</v>
      </c>
      <c r="F14" s="6">
        <v>4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2:22" x14ac:dyDescent="0.2">
      <c r="B15" s="6">
        <v>8</v>
      </c>
      <c r="C15" s="19">
        <f>SUM(E15:BJ15)</f>
        <v>5</v>
      </c>
      <c r="D15" s="23">
        <f t="shared" si="0"/>
        <v>1</v>
      </c>
      <c r="E15" s="6">
        <v>1</v>
      </c>
      <c r="F15" s="6">
        <v>4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2:22" x14ac:dyDescent="0.2">
      <c r="B16" s="6">
        <v>9</v>
      </c>
      <c r="C16" s="19">
        <f>SUM(E16:BJ16)</f>
        <v>5</v>
      </c>
      <c r="D16" s="23">
        <f t="shared" si="0"/>
        <v>1</v>
      </c>
      <c r="E16" s="6">
        <v>1</v>
      </c>
      <c r="F16" s="6">
        <v>4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2:22" x14ac:dyDescent="0.2">
      <c r="B17" s="6">
        <v>10</v>
      </c>
      <c r="C17" s="19">
        <f>SUM(E17:BJ17)</f>
        <v>5</v>
      </c>
      <c r="D17" s="23">
        <f t="shared" si="0"/>
        <v>1</v>
      </c>
      <c r="E17" s="6">
        <v>1</v>
      </c>
      <c r="F17" s="6">
        <v>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2:22" x14ac:dyDescent="0.2">
      <c r="B18" s="6">
        <v>11</v>
      </c>
      <c r="C18" s="19">
        <f>SUM(E18:BJ18)</f>
        <v>5</v>
      </c>
      <c r="D18" s="23">
        <f t="shared" si="0"/>
        <v>1</v>
      </c>
      <c r="E18" s="6">
        <v>1</v>
      </c>
      <c r="F18" s="6">
        <v>4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2:22" x14ac:dyDescent="0.2">
      <c r="B19" s="6">
        <v>12</v>
      </c>
      <c r="C19" s="19">
        <f>SUM(E19:BJ19)</f>
        <v>5</v>
      </c>
      <c r="D19" s="23">
        <f t="shared" si="0"/>
        <v>1</v>
      </c>
      <c r="E19" s="6">
        <v>1</v>
      </c>
      <c r="F19" s="6">
        <v>4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2:22" x14ac:dyDescent="0.2">
      <c r="B20" s="6">
        <v>13</v>
      </c>
      <c r="C20" s="19">
        <f>SUM(E20:BJ20)</f>
        <v>5</v>
      </c>
      <c r="D20" s="23">
        <f t="shared" si="0"/>
        <v>1</v>
      </c>
      <c r="E20" s="6">
        <v>1</v>
      </c>
      <c r="F20" s="6">
        <v>4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2:22" x14ac:dyDescent="0.2">
      <c r="B21" s="6">
        <v>14</v>
      </c>
      <c r="C21" s="19">
        <f>SUM(E21:BJ21)</f>
        <v>5</v>
      </c>
      <c r="D21" s="23">
        <f t="shared" si="0"/>
        <v>1</v>
      </c>
      <c r="E21" s="6">
        <v>1</v>
      </c>
      <c r="F21" s="6">
        <v>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2:22" x14ac:dyDescent="0.2">
      <c r="B22" s="6">
        <v>15</v>
      </c>
      <c r="C22" s="19">
        <f>SUM(E22:BJ22)</f>
        <v>5</v>
      </c>
      <c r="D22" s="23">
        <f t="shared" si="0"/>
        <v>1</v>
      </c>
      <c r="E22" s="6">
        <v>1</v>
      </c>
      <c r="F22" s="6">
        <v>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2:22" x14ac:dyDescent="0.2">
      <c r="B23" s="6">
        <v>16</v>
      </c>
      <c r="C23" s="19">
        <f>SUM(E23:BJ23)</f>
        <v>5</v>
      </c>
      <c r="D23" s="23">
        <f t="shared" si="0"/>
        <v>1</v>
      </c>
      <c r="E23" s="6">
        <v>1</v>
      </c>
      <c r="F23" s="6">
        <v>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2:22" x14ac:dyDescent="0.2">
      <c r="B24" s="6">
        <v>17</v>
      </c>
      <c r="C24" s="19">
        <f>SUM(E24:BJ24)</f>
        <v>5</v>
      </c>
      <c r="D24" s="23">
        <f t="shared" si="0"/>
        <v>1</v>
      </c>
      <c r="E24" s="6">
        <v>1</v>
      </c>
      <c r="F24" s="6">
        <v>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2:22" x14ac:dyDescent="0.2">
      <c r="B25" s="6">
        <v>18</v>
      </c>
      <c r="C25" s="19">
        <f>SUM(E25:BJ25)</f>
        <v>5</v>
      </c>
      <c r="D25" s="23">
        <f t="shared" si="0"/>
        <v>1</v>
      </c>
      <c r="E25" s="6">
        <v>1</v>
      </c>
      <c r="F25" s="6">
        <v>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2:22" x14ac:dyDescent="0.2">
      <c r="B26" s="6">
        <v>19</v>
      </c>
      <c r="C26" s="19">
        <f>SUM(E26:BJ26)</f>
        <v>5</v>
      </c>
      <c r="D26" s="23">
        <f t="shared" si="0"/>
        <v>1</v>
      </c>
      <c r="E26" s="6">
        <v>1</v>
      </c>
      <c r="F26" s="6">
        <v>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2:22" x14ac:dyDescent="0.2">
      <c r="B27" s="6">
        <v>20</v>
      </c>
      <c r="C27" s="19">
        <f>SUM(E27:BJ27)</f>
        <v>5</v>
      </c>
      <c r="D27" s="23">
        <f t="shared" si="0"/>
        <v>1</v>
      </c>
      <c r="E27" s="6">
        <v>1</v>
      </c>
      <c r="F27" s="6">
        <v>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2:22" x14ac:dyDescent="0.2">
      <c r="B28" s="6">
        <v>21</v>
      </c>
      <c r="C28" s="19">
        <f>SUM(E28:BJ28)</f>
        <v>5</v>
      </c>
      <c r="D28" s="23">
        <f t="shared" si="0"/>
        <v>1</v>
      </c>
      <c r="E28" s="6">
        <v>1</v>
      </c>
      <c r="F28" s="6">
        <v>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2:22" x14ac:dyDescent="0.2">
      <c r="B29" s="6">
        <v>22</v>
      </c>
      <c r="C29" s="19">
        <f>SUM(E29:BJ29)</f>
        <v>5</v>
      </c>
      <c r="D29" s="23">
        <f t="shared" si="0"/>
        <v>1</v>
      </c>
      <c r="E29" s="6">
        <v>1</v>
      </c>
      <c r="F29" s="6">
        <v>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2:22" x14ac:dyDescent="0.2">
      <c r="B30" s="6">
        <v>23</v>
      </c>
      <c r="C30" s="19">
        <f>SUM(E30:BJ30)</f>
        <v>5</v>
      </c>
      <c r="D30" s="23">
        <f t="shared" si="0"/>
        <v>1</v>
      </c>
      <c r="E30" s="6">
        <v>1</v>
      </c>
      <c r="F30" s="6">
        <v>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2:22" x14ac:dyDescent="0.2">
      <c r="B31" s="6">
        <v>24</v>
      </c>
      <c r="C31" s="19">
        <f>SUM(E31:BJ31)</f>
        <v>5</v>
      </c>
      <c r="D31" s="23">
        <f t="shared" si="0"/>
        <v>1</v>
      </c>
      <c r="E31" s="6">
        <v>1</v>
      </c>
      <c r="F31" s="6">
        <v>4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2:22" x14ac:dyDescent="0.2">
      <c r="B32" s="6">
        <v>25</v>
      </c>
      <c r="C32" s="19">
        <f>SUM(E32:BJ32)</f>
        <v>4</v>
      </c>
      <c r="D32" s="23">
        <f t="shared" si="0"/>
        <v>0.8</v>
      </c>
      <c r="E32" s="6">
        <v>0</v>
      </c>
      <c r="F32" s="6">
        <v>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2:22" x14ac:dyDescent="0.2">
      <c r="B33" s="6">
        <v>26</v>
      </c>
      <c r="C33" s="19">
        <f>SUM(E33:BJ33)</f>
        <v>5</v>
      </c>
      <c r="D33" s="23">
        <f t="shared" si="0"/>
        <v>1</v>
      </c>
      <c r="E33" s="6">
        <v>1</v>
      </c>
      <c r="F33" s="6">
        <v>4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2:22" x14ac:dyDescent="0.2">
      <c r="B34" s="6">
        <v>27</v>
      </c>
      <c r="C34" s="19">
        <f>SUM(E34:BJ34)</f>
        <v>5</v>
      </c>
      <c r="D34" s="23">
        <f t="shared" si="0"/>
        <v>1</v>
      </c>
      <c r="E34" s="6">
        <v>1</v>
      </c>
      <c r="F34" s="6">
        <v>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2:22" x14ac:dyDescent="0.2">
      <c r="B35" s="6">
        <v>28</v>
      </c>
      <c r="C35" s="19">
        <f>SUM(E35:BJ35)</f>
        <v>5</v>
      </c>
      <c r="D35" s="23">
        <f t="shared" si="0"/>
        <v>1</v>
      </c>
      <c r="E35" s="6">
        <v>1</v>
      </c>
      <c r="F35" s="6">
        <v>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2:22" x14ac:dyDescent="0.2">
      <c r="B36" s="6">
        <v>29</v>
      </c>
      <c r="C36" s="19">
        <f>SUM(E36:BJ36)</f>
        <v>5</v>
      </c>
      <c r="D36" s="23">
        <f t="shared" si="0"/>
        <v>1</v>
      </c>
      <c r="E36" s="6">
        <v>1</v>
      </c>
      <c r="F36" s="6">
        <v>4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2:22" x14ac:dyDescent="0.2">
      <c r="B37" s="6">
        <v>30</v>
      </c>
      <c r="C37" s="19">
        <f>SUM(E37:BJ37)</f>
        <v>5</v>
      </c>
      <c r="D37" s="23">
        <f t="shared" si="0"/>
        <v>1</v>
      </c>
      <c r="E37" s="6">
        <v>1</v>
      </c>
      <c r="F37" s="6">
        <v>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2:22" x14ac:dyDescent="0.2">
      <c r="B38" s="6">
        <v>31</v>
      </c>
      <c r="C38" s="19">
        <f>SUM(E38:BJ38)</f>
        <v>5</v>
      </c>
      <c r="D38" s="23">
        <f t="shared" si="0"/>
        <v>1</v>
      </c>
      <c r="E38" s="6">
        <v>1</v>
      </c>
      <c r="F38" s="6">
        <v>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2:22" x14ac:dyDescent="0.2">
      <c r="B39" s="6">
        <v>32</v>
      </c>
      <c r="C39" s="19">
        <f>SUM(E39:BJ39)</f>
        <v>5</v>
      </c>
      <c r="D39" s="23">
        <f t="shared" si="0"/>
        <v>1</v>
      </c>
      <c r="E39" s="6">
        <v>1</v>
      </c>
      <c r="F39" s="6">
        <v>4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spans="2:22" x14ac:dyDescent="0.2">
      <c r="B40" s="6">
        <v>33</v>
      </c>
      <c r="C40" s="19">
        <f t="shared" ref="C40:C57" si="1">SUM(E40:BJ40)</f>
        <v>5</v>
      </c>
      <c r="D40" s="23">
        <f t="shared" si="0"/>
        <v>1</v>
      </c>
      <c r="E40" s="6">
        <v>1</v>
      </c>
      <c r="F40" s="6">
        <v>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2:22" x14ac:dyDescent="0.2">
      <c r="B41" s="6">
        <v>34</v>
      </c>
      <c r="C41" s="19">
        <f t="shared" si="1"/>
        <v>5</v>
      </c>
      <c r="D41" s="23">
        <f t="shared" si="0"/>
        <v>1</v>
      </c>
      <c r="E41" s="6">
        <v>1</v>
      </c>
      <c r="F41" s="6">
        <v>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pans="2:22" x14ac:dyDescent="0.2">
      <c r="B42" s="6">
        <v>35</v>
      </c>
      <c r="C42" s="19">
        <f t="shared" si="1"/>
        <v>5</v>
      </c>
      <c r="D42" s="23">
        <f t="shared" si="0"/>
        <v>1</v>
      </c>
      <c r="E42" s="6">
        <v>1</v>
      </c>
      <c r="F42" s="6">
        <v>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</row>
    <row r="43" spans="2:22" x14ac:dyDescent="0.2">
      <c r="B43" s="6">
        <v>36</v>
      </c>
      <c r="C43" s="19">
        <f t="shared" si="1"/>
        <v>5</v>
      </c>
      <c r="D43" s="23">
        <f t="shared" si="0"/>
        <v>1</v>
      </c>
      <c r="E43" s="6">
        <v>1</v>
      </c>
      <c r="F43" s="6">
        <v>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</row>
    <row r="44" spans="2:22" x14ac:dyDescent="0.2">
      <c r="B44" s="6">
        <v>37</v>
      </c>
      <c r="C44" s="19">
        <f t="shared" si="1"/>
        <v>5</v>
      </c>
      <c r="D44" s="23">
        <f t="shared" si="0"/>
        <v>1</v>
      </c>
      <c r="E44" s="6">
        <v>1</v>
      </c>
      <c r="F44" s="6">
        <v>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</row>
    <row r="45" spans="2:22" x14ac:dyDescent="0.2">
      <c r="B45" s="6">
        <v>38</v>
      </c>
      <c r="C45" s="19">
        <f t="shared" si="1"/>
        <v>5</v>
      </c>
      <c r="D45" s="23">
        <f t="shared" si="0"/>
        <v>1</v>
      </c>
      <c r="E45" s="6">
        <v>1</v>
      </c>
      <c r="F45" s="6">
        <v>4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</row>
    <row r="46" spans="2:22" x14ac:dyDescent="0.2">
      <c r="B46" s="6">
        <v>39</v>
      </c>
      <c r="C46" s="19">
        <f>SUM(E46:BJ46)</f>
        <v>4</v>
      </c>
      <c r="D46" s="23">
        <f t="shared" si="0"/>
        <v>0.8</v>
      </c>
      <c r="E46" s="6">
        <v>0</v>
      </c>
      <c r="F46" s="6">
        <v>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</row>
    <row r="47" spans="2:22" x14ac:dyDescent="0.2">
      <c r="B47" s="6">
        <v>40</v>
      </c>
      <c r="C47" s="19">
        <f t="shared" si="1"/>
        <v>5</v>
      </c>
      <c r="D47" s="23">
        <f t="shared" si="0"/>
        <v>1</v>
      </c>
      <c r="E47" s="6">
        <v>1</v>
      </c>
      <c r="F47" s="6">
        <v>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</row>
    <row r="48" spans="2:22" x14ac:dyDescent="0.2">
      <c r="B48" s="6">
        <v>41</v>
      </c>
      <c r="C48" s="19">
        <f t="shared" si="1"/>
        <v>5</v>
      </c>
      <c r="D48" s="23">
        <f t="shared" si="0"/>
        <v>1</v>
      </c>
      <c r="E48" s="6">
        <v>1</v>
      </c>
      <c r="F48" s="6">
        <v>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</row>
    <row r="49" spans="2:22" x14ac:dyDescent="0.2">
      <c r="B49" s="6">
        <v>42</v>
      </c>
      <c r="C49" s="19">
        <f t="shared" si="1"/>
        <v>5</v>
      </c>
      <c r="D49" s="23">
        <f t="shared" si="0"/>
        <v>1</v>
      </c>
      <c r="E49" s="6">
        <v>1</v>
      </c>
      <c r="F49" s="6">
        <v>4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</row>
    <row r="50" spans="2:22" x14ac:dyDescent="0.2">
      <c r="B50" s="6">
        <v>43</v>
      </c>
      <c r="C50" s="19">
        <f t="shared" si="1"/>
        <v>5</v>
      </c>
      <c r="D50" s="23">
        <f t="shared" si="0"/>
        <v>1</v>
      </c>
      <c r="E50" s="6">
        <v>1</v>
      </c>
      <c r="F50" s="6">
        <v>4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</row>
    <row r="51" spans="2:22" x14ac:dyDescent="0.2">
      <c r="B51" s="6">
        <v>44</v>
      </c>
      <c r="C51" s="19">
        <f t="shared" si="1"/>
        <v>5</v>
      </c>
      <c r="D51" s="23">
        <f t="shared" si="0"/>
        <v>1</v>
      </c>
      <c r="E51" s="6">
        <v>1</v>
      </c>
      <c r="F51" s="6">
        <v>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</row>
    <row r="52" spans="2:22" x14ac:dyDescent="0.2">
      <c r="B52" s="6">
        <v>45</v>
      </c>
      <c r="C52" s="19">
        <f t="shared" si="1"/>
        <v>5</v>
      </c>
      <c r="D52" s="23">
        <f t="shared" si="0"/>
        <v>1</v>
      </c>
      <c r="E52" s="6">
        <v>1</v>
      </c>
      <c r="F52" s="6">
        <v>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</row>
    <row r="53" spans="2:22" x14ac:dyDescent="0.2">
      <c r="B53" s="6">
        <v>46</v>
      </c>
      <c r="C53" s="19">
        <f t="shared" si="1"/>
        <v>5</v>
      </c>
      <c r="D53" s="23">
        <f t="shared" si="0"/>
        <v>1</v>
      </c>
      <c r="E53" s="6">
        <v>1</v>
      </c>
      <c r="F53" s="6">
        <v>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</row>
    <row r="54" spans="2:22" x14ac:dyDescent="0.2">
      <c r="B54" s="6">
        <v>47</v>
      </c>
      <c r="C54" s="19">
        <f t="shared" si="1"/>
        <v>5</v>
      </c>
      <c r="D54" s="23">
        <f t="shared" si="0"/>
        <v>1</v>
      </c>
      <c r="E54" s="6">
        <v>1</v>
      </c>
      <c r="F54" s="6">
        <v>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2:22" x14ac:dyDescent="0.2">
      <c r="B55" s="6">
        <v>48</v>
      </c>
      <c r="C55" s="19">
        <f t="shared" si="1"/>
        <v>5</v>
      </c>
      <c r="D55" s="23">
        <f t="shared" si="0"/>
        <v>1</v>
      </c>
      <c r="E55" s="6">
        <v>1</v>
      </c>
      <c r="F55" s="6">
        <v>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2:22" x14ac:dyDescent="0.2">
      <c r="B56" s="6">
        <v>49</v>
      </c>
      <c r="C56" s="19">
        <f t="shared" si="1"/>
        <v>5</v>
      </c>
      <c r="D56" s="23">
        <f t="shared" si="0"/>
        <v>1</v>
      </c>
      <c r="E56" s="6">
        <v>1</v>
      </c>
      <c r="F56" s="6">
        <v>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2:22" x14ac:dyDescent="0.2">
      <c r="B57" s="6">
        <v>50</v>
      </c>
      <c r="C57" s="19">
        <f t="shared" si="1"/>
        <v>5</v>
      </c>
      <c r="D57" s="23">
        <f t="shared" si="0"/>
        <v>1</v>
      </c>
      <c r="E57" s="6">
        <v>1</v>
      </c>
      <c r="F57" s="6">
        <v>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</sheetData>
  <conditionalFormatting sqref="C8:C57">
    <cfRule type="cellIs" dxfId="1" priority="1" operator="lessThan">
      <formula>$E$4</formula>
    </cfRule>
  </conditionalFormatting>
  <conditionalFormatting sqref="D8:D57">
    <cfRule type="cellIs" dxfId="0" priority="2" operator="lessThan">
      <formula>0.85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FF052-541F-4245-ACB8-F3C6D842D2AB}">
  <dimension ref="B9:X66"/>
  <sheetViews>
    <sheetView showGridLines="0" zoomScale="140" zoomScaleNormal="140" workbookViewId="0">
      <selection activeCell="L12" sqref="L12"/>
    </sheetView>
  </sheetViews>
  <sheetFormatPr baseColWidth="10" defaultRowHeight="16" x14ac:dyDescent="0.2"/>
  <cols>
    <col min="1" max="1" width="3.83203125" customWidth="1"/>
    <col min="2" max="2" width="2.1640625" bestFit="1" customWidth="1"/>
    <col min="3" max="3" width="7.6640625" bestFit="1" customWidth="1"/>
    <col min="4" max="4" width="13" customWidth="1"/>
    <col min="5" max="5" width="9.5" customWidth="1"/>
    <col min="6" max="6" width="20.83203125" bestFit="1" customWidth="1"/>
    <col min="7" max="7" width="12" bestFit="1" customWidth="1"/>
    <col min="8" max="8" width="14" customWidth="1"/>
    <col min="9" max="9" width="13" customWidth="1"/>
  </cols>
  <sheetData>
    <row r="9" spans="2:24" x14ac:dyDescent="0.2">
      <c r="H9" s="37"/>
      <c r="I9" s="41" t="s">
        <v>42</v>
      </c>
      <c r="J9" s="43">
        <f>'Gradebook - S26 - CPE 221'!C6*'Gradebook - S26 - CPE 221'!C9</f>
        <v>6</v>
      </c>
      <c r="K9" s="43">
        <f>'Gradebook - S26 - CPE 221'!D6*'Gradebook - S26 - CPE 221'!D9</f>
        <v>6</v>
      </c>
      <c r="L9" s="43">
        <f>'Gradebook - S26 - CPE 221'!E6*'Gradebook - S26 - CPE 221'!E9</f>
        <v>6</v>
      </c>
      <c r="M9" s="43">
        <f>'Gradebook - S26 - CPE 221'!F6*'Gradebook - S26 - CPE 221'!F9</f>
        <v>6</v>
      </c>
      <c r="N9" s="43">
        <f>'Gradebook - S26 - CPE 221'!G6*'Gradebook - S26 - CPE 221'!G9</f>
        <v>6</v>
      </c>
      <c r="O9" s="43">
        <f>'Gradebook - S26 - CPE 221'!H6*'Gradebook - S26 - CPE 221'!H9</f>
        <v>6</v>
      </c>
      <c r="P9" s="43">
        <f>'Gradebook - S26 - CPE 221'!I6*'Gradebook - S26 - CPE 221'!I9</f>
        <v>6</v>
      </c>
      <c r="Q9" s="43">
        <f>'Gradebook - S26 - CPE 221'!J6*'Gradebook - S26 - CPE 221'!J9</f>
        <v>6</v>
      </c>
      <c r="R9" s="43">
        <f>'Gradebook - S26 - CPE 221'!K6*'Gradebook - S26 - CPE 221'!K9</f>
        <v>6</v>
      </c>
      <c r="S9" s="43">
        <f>'Gradebook - S26 - CPE 221'!L6*'Gradebook - S26 - CPE 221'!L9</f>
        <v>6</v>
      </c>
      <c r="T9" s="43">
        <f>'Gradebook - S26 - CPE 221'!M6*'Gradebook - S26 - CPE 221'!M9</f>
        <v>6</v>
      </c>
      <c r="U9" s="43">
        <f>'Gradebook - S26 - CPE 221'!N6*'Gradebook - S26 - CPE 221'!N9</f>
        <v>3</v>
      </c>
      <c r="V9" s="43">
        <f>'Gradebook - S26 - CPE 221'!O6*'Gradebook - S26 - CPE 221'!O9</f>
        <v>3</v>
      </c>
      <c r="W9" s="43">
        <f>'Gradebook - S26 - CPE 221'!P6*'Gradebook - S26 - CPE 221'!P9</f>
        <v>3</v>
      </c>
      <c r="X9" s="43">
        <f>'Gradebook - S26 - CPE 221'!Q6*'Gradebook - S26 - CPE 221'!Q9</f>
        <v>3</v>
      </c>
    </row>
    <row r="10" spans="2:24" x14ac:dyDescent="0.2">
      <c r="H10" s="37"/>
      <c r="I10" s="41" t="s">
        <v>41</v>
      </c>
      <c r="J10" s="43">
        <f>'Gradebook - S26 - CPE 221'!C8-'Gradebook - S26 - CPE 221'!C7</f>
        <v>2</v>
      </c>
      <c r="K10" s="43">
        <f>'Gradebook - S26 - CPE 221'!D8-'Gradebook - S26 - CPE 221'!D7</f>
        <v>2</v>
      </c>
      <c r="L10" s="43">
        <f>'Gradebook - S26 - CPE 221'!E8-'Gradebook - S26 - CPE 221'!E7</f>
        <v>4</v>
      </c>
      <c r="M10" s="43">
        <f>'Gradebook - S26 - CPE 221'!F8-'Gradebook - S26 - CPE 221'!F7</f>
        <v>5</v>
      </c>
      <c r="N10" s="43">
        <f>'Gradebook - S26 - CPE 221'!G8-'Gradebook - S26 - CPE 221'!G7</f>
        <v>4</v>
      </c>
      <c r="O10" s="43">
        <f>'Gradebook - S26 - CPE 221'!H8-'Gradebook - S26 - CPE 221'!H7</f>
        <v>4</v>
      </c>
      <c r="P10" s="43">
        <f>'Gradebook - S26 - CPE 221'!I8-'Gradebook - S26 - CPE 221'!I7</f>
        <v>4</v>
      </c>
      <c r="Q10" s="43">
        <f>'Gradebook - S26 - CPE 221'!J8-'Gradebook - S26 - CPE 221'!J7</f>
        <v>4</v>
      </c>
      <c r="R10" s="43">
        <f>'Gradebook - S26 - CPE 221'!K8-'Gradebook - S26 - CPE 221'!K7</f>
        <v>4</v>
      </c>
      <c r="S10" s="43">
        <f>'Gradebook - S26 - CPE 221'!L8-'Gradebook - S26 - CPE 221'!L7</f>
        <v>4</v>
      </c>
      <c r="T10" s="43">
        <f>'Gradebook - S26 - CPE 221'!M8-'Gradebook - S26 - CPE 221'!M7</f>
        <v>4</v>
      </c>
      <c r="U10" s="43">
        <f>'Gradebook - S26 - CPE 221'!N8-'Gradebook - S26 - CPE 221'!N7</f>
        <v>2</v>
      </c>
      <c r="V10" s="43">
        <f>'Gradebook - S26 - CPE 221'!O8-'Gradebook - S26 - CPE 221'!O7</f>
        <v>2</v>
      </c>
      <c r="W10" s="43">
        <f>'Gradebook - S26 - CPE 221'!P8-'Gradebook - S26 - CPE 221'!P7</f>
        <v>2</v>
      </c>
      <c r="X10" s="43">
        <f>'Gradebook - S26 - CPE 221'!Q8-'Gradebook - S26 - CPE 221'!Q7</f>
        <v>2</v>
      </c>
    </row>
    <row r="12" spans="2:24" x14ac:dyDescent="0.2">
      <c r="B12" s="4">
        <v>0</v>
      </c>
      <c r="C12" s="48" t="s">
        <v>44</v>
      </c>
      <c r="D12" s="48"/>
      <c r="E12" s="4"/>
    </row>
    <row r="13" spans="2:24" x14ac:dyDescent="0.2">
      <c r="B13" s="4">
        <v>1</v>
      </c>
      <c r="C13" s="48" t="s">
        <v>43</v>
      </c>
      <c r="D13" s="48"/>
      <c r="E13" s="4"/>
    </row>
    <row r="15" spans="2:24" ht="14" customHeight="1" x14ac:dyDescent="0.2"/>
    <row r="16" spans="2:24" x14ac:dyDescent="0.2">
      <c r="C16" s="5" t="s">
        <v>49</v>
      </c>
      <c r="D16" s="5" t="s">
        <v>46</v>
      </c>
      <c r="E16" s="44" t="s">
        <v>47</v>
      </c>
      <c r="F16" s="44" t="s">
        <v>50</v>
      </c>
      <c r="G16" s="44" t="s">
        <v>51</v>
      </c>
      <c r="H16" s="44" t="s">
        <v>48</v>
      </c>
      <c r="I16" s="5" t="s">
        <v>45</v>
      </c>
      <c r="J16" s="5" t="s">
        <v>2</v>
      </c>
      <c r="K16" s="5" t="s">
        <v>3</v>
      </c>
      <c r="L16" s="5" t="s">
        <v>4</v>
      </c>
      <c r="M16" s="5" t="s">
        <v>5</v>
      </c>
      <c r="N16" s="5" t="s">
        <v>6</v>
      </c>
      <c r="O16" s="5" t="s">
        <v>7</v>
      </c>
      <c r="P16" s="5" t="s">
        <v>8</v>
      </c>
      <c r="Q16" s="5" t="s">
        <v>9</v>
      </c>
      <c r="R16" s="5" t="s">
        <v>10</v>
      </c>
      <c r="S16" s="5" t="s">
        <v>19</v>
      </c>
      <c r="T16" s="5" t="s">
        <v>20</v>
      </c>
      <c r="U16" s="5" t="s">
        <v>21</v>
      </c>
      <c r="V16" s="5" t="s">
        <v>22</v>
      </c>
      <c r="W16" s="5" t="s">
        <v>23</v>
      </c>
      <c r="X16" s="5" t="s">
        <v>24</v>
      </c>
    </row>
    <row r="17" spans="3:24" x14ac:dyDescent="0.2">
      <c r="C17" s="6">
        <v>1</v>
      </c>
      <c r="D17" s="6" t="str">
        <f>IF(I17&lt;=1,"A",IF(I17&lt;=3,"B",IF(I17&lt;=4,"C",IF(I17&lt;=5,"D","F"))))</f>
        <v>A</v>
      </c>
      <c r="E17" s="6" t="str">
        <f>IF(AND(I17&lt;=1,H17=1),"",IF(AND(I17&lt;=1,H17=FALSE),"-",IF(AND(I17&lt;=3,H17=1),"+",IF(AND(I17&lt;=3,H17=FALSE),"",IF(AND(I17&lt;=4,H17=1),"+",IF(AND(I17&lt;=4,H17=FALSE),"",""))))))</f>
        <v/>
      </c>
      <c r="F17" s="6" t="str">
        <f>D17&amp;E17</f>
        <v>A</v>
      </c>
      <c r="G17" s="6" cm="1">
        <f t="array" ref="G17">_xlfn.XLOOKUP(F17, {"A","A-","B+","B","C+","C","D","F"}, {100,90,85,80,75,70,60,50})</f>
        <v>100</v>
      </c>
      <c r="H17" s="6">
        <f>IF('LO16'!E8&gt;=0.85,IF('LO17'!D8&gt;=0.85,1,FALSE),FALSE)</f>
        <v>1</v>
      </c>
      <c r="I17" s="6">
        <f>SUM(J17:X17)</f>
        <v>0</v>
      </c>
      <c r="J17" s="6">
        <f>IF(J$10&gt;1,0,IF(J$10=1,IF('Gradebook - S26 - CPE 221'!C17&gt;=3,0,1),IF('Gradebook - S26 - CPE 221'!C17&gt;=J$9,0,1)))</f>
        <v>0</v>
      </c>
      <c r="K17" s="6">
        <f>IF(K$10&gt;1,0,IF(K$10=1,IF('Gradebook - S26 - CPE 221'!D17&gt;=3,0,1),IF('Gradebook - S26 - CPE 221'!D17&gt;=K$9,0,1)))</f>
        <v>0</v>
      </c>
      <c r="L17" s="6">
        <f>IF(L$10&gt;1,0,IF(L$10=1,IF('Gradebook - S26 - CPE 221'!E17&gt;=3,0,1),IF('Gradebook - S26 - CPE 221'!E17&gt;=L$9,0,1)))</f>
        <v>0</v>
      </c>
      <c r="M17" s="6">
        <f>IF(M$10&gt;1,0,IF(M$10=1,IF('Gradebook - S26 - CPE 221'!F17&gt;=3,0,1),IF('Gradebook - S26 - CPE 221'!F17&gt;=M$9,0,1)))</f>
        <v>0</v>
      </c>
      <c r="N17" s="6">
        <f>IF(N$10&gt;1,0,IF(N$10=1,IF('Gradebook - S26 - CPE 221'!G17&gt;=3,0,1),IF('Gradebook - S26 - CPE 221'!G17&gt;=N$9,0,1)))</f>
        <v>0</v>
      </c>
      <c r="O17" s="6">
        <f>IF(O$10&gt;1,0,IF(O$10=1,IF('Gradebook - S26 - CPE 221'!H17&gt;=3,0,1),IF('Gradebook - S26 - CPE 221'!H17&gt;=O$9,0,1)))</f>
        <v>0</v>
      </c>
      <c r="P17" s="6">
        <f>IF(P$10&gt;1,0,IF(P$10=1,IF('Gradebook - S26 - CPE 221'!I17&gt;=3,0,1),IF('Gradebook - S26 - CPE 221'!I17&gt;=P$9,0,1)))</f>
        <v>0</v>
      </c>
      <c r="Q17" s="6">
        <f>IF(Q$10&gt;1,0,IF(Q$10=1,IF('Gradebook - S26 - CPE 221'!J17&gt;=3,0,1),IF('Gradebook - S26 - CPE 221'!J17&gt;=Q$9,0,1)))</f>
        <v>0</v>
      </c>
      <c r="R17" s="6">
        <f>IF(R$10&gt;1,0,IF(R$10=1,IF('Gradebook - S26 - CPE 221'!K17&gt;=3,0,1),IF('Gradebook - S26 - CPE 221'!K17&gt;=R$9,0,1)))</f>
        <v>0</v>
      </c>
      <c r="S17" s="6">
        <f>IF(S$10&gt;1,0,IF(S$10=1,IF('Gradebook - S26 - CPE 221'!L17&gt;=3,0,1),IF('Gradebook - S26 - CPE 221'!L17&gt;=S$9,0,1)))</f>
        <v>0</v>
      </c>
      <c r="T17" s="6">
        <f>IF(T$10&gt;1,0,IF(T$10=1,IF('Gradebook - S26 - CPE 221'!M17&gt;=3,0,1),IF('Gradebook - S26 - CPE 221'!M17&gt;=T$9,0,1)))</f>
        <v>0</v>
      </c>
      <c r="U17" s="6">
        <f>IF(U$10&gt;0,0,IF(U$10=0,IF('Gradebook - S26 - CPE 221'!N17&gt;=U$9,0,1)))</f>
        <v>0</v>
      </c>
      <c r="V17" s="6">
        <f>IF(V$10&gt;0,0,IF(V$10=0,IF('Gradebook - S26 - CPE 221'!O17&gt;=V$9,0,1)))</f>
        <v>0</v>
      </c>
      <c r="W17" s="6">
        <f>IF(W$10&gt;0,0,IF(W$10=0,IF('Gradebook - S26 - CPE 221'!P17&gt;=W$9,0,1)))</f>
        <v>0</v>
      </c>
      <c r="X17" s="6">
        <f>IF(X$10&gt;0,0,IF(X$10=0,IF('Gradebook - S26 - CPE 221'!Q17&gt;=X$9,0,1)))</f>
        <v>0</v>
      </c>
    </row>
    <row r="18" spans="3:24" x14ac:dyDescent="0.2">
      <c r="C18" s="6">
        <v>2</v>
      </c>
      <c r="D18" s="6" t="str">
        <f t="shared" ref="D18:D66" si="0">IF(I18&lt;=1,"A",IF(I18&lt;=3,"B",IF(I18&lt;=4,"C",IF(I18&lt;=5,"D","F"))))</f>
        <v>A</v>
      </c>
      <c r="E18" s="6" t="str">
        <f t="shared" ref="E18:E66" si="1">IF(AND(I18&lt;=1,H18=1),"",IF(AND(I18&lt;=1,H18=FALSE),"-",IF(AND(I18&lt;=3,H18=1),"+",IF(AND(I18&lt;=3,H18=FALSE),"",IF(AND(I18&lt;=4,H18=1),"+",IF(AND(I18&lt;=4,H18=FALSE),"",""))))))</f>
        <v/>
      </c>
      <c r="F18" s="6" t="str">
        <f t="shared" ref="F18:F66" si="2">D18&amp;E18</f>
        <v>A</v>
      </c>
      <c r="G18" s="6" cm="1">
        <f t="array" ref="G18">_xlfn.XLOOKUP(F18, {"A","A-","B+","B","C+","C","D","F"}, {100,90,85,80,75,70,60,50})</f>
        <v>100</v>
      </c>
      <c r="H18" s="6">
        <f>IF('LO16'!E9&gt;=0.85,IF('LO17'!D9&gt;=0.85,1,FALSE),FALSE)</f>
        <v>1</v>
      </c>
      <c r="I18" s="6">
        <f t="shared" ref="I18:I66" si="3">SUM(J18:X18)</f>
        <v>0</v>
      </c>
      <c r="J18" s="6">
        <f>IF(J$10&gt;1,0,IF(J$10=1,IF('Gradebook - S26 - CPE 221'!C18&gt;=3,0,1),IF('Gradebook - S26 - CPE 221'!C18&gt;=J$9,0,1)))</f>
        <v>0</v>
      </c>
      <c r="K18" s="6">
        <f>IF(K$10&gt;1,0,IF(K$10=1,IF('Gradebook - S26 - CPE 221'!D18&gt;=3,0,1),IF('Gradebook - S26 - CPE 221'!D18&gt;=K$9,0,1)))</f>
        <v>0</v>
      </c>
      <c r="L18" s="6">
        <f>IF(L$10&gt;1,0,IF(L$10=1,IF('Gradebook - S26 - CPE 221'!E18&gt;=3,0,1),IF('Gradebook - S26 - CPE 221'!E18&gt;=L$9,0,1)))</f>
        <v>0</v>
      </c>
      <c r="M18" s="6">
        <f>IF(M$10&gt;1,0,IF(M$10=1,IF('Gradebook - S26 - CPE 221'!F18&gt;=3,0,1),IF('Gradebook - S26 - CPE 221'!F18&gt;=M$9,0,1)))</f>
        <v>0</v>
      </c>
      <c r="N18" s="6">
        <f>IF(N$10&gt;1,0,IF(N$10=1,IF('Gradebook - S26 - CPE 221'!G18&gt;=3,0,1),IF('Gradebook - S26 - CPE 221'!G18&gt;=N$9,0,1)))</f>
        <v>0</v>
      </c>
      <c r="O18" s="6">
        <f>IF(O$10&gt;1,0,IF(O$10=1,IF('Gradebook - S26 - CPE 221'!H18&gt;=3,0,1),IF('Gradebook - S26 - CPE 221'!H18&gt;=O$9,0,1)))</f>
        <v>0</v>
      </c>
      <c r="P18" s="6">
        <f>IF(P$10&gt;1,0,IF(P$10=1,IF('Gradebook - S26 - CPE 221'!I18&gt;=3,0,1),IF('Gradebook - S26 - CPE 221'!I18&gt;=P$9,0,1)))</f>
        <v>0</v>
      </c>
      <c r="Q18" s="6">
        <f>IF(Q$10&gt;1,0,IF(Q$10=1,IF('Gradebook - S26 - CPE 221'!J18&gt;=3,0,1),IF('Gradebook - S26 - CPE 221'!J18&gt;=Q$9,0,1)))</f>
        <v>0</v>
      </c>
      <c r="R18" s="6">
        <f>IF(R$10&gt;1,0,IF(R$10=1,IF('Gradebook - S26 - CPE 221'!K18&gt;=3,0,1),IF('Gradebook - S26 - CPE 221'!K18&gt;=R$9,0,1)))</f>
        <v>0</v>
      </c>
      <c r="S18" s="6">
        <f>IF(S$10&gt;1,0,IF(S$10=1,IF('Gradebook - S26 - CPE 221'!L18&gt;=3,0,1),IF('Gradebook - S26 - CPE 221'!L18&gt;=S$9,0,1)))</f>
        <v>0</v>
      </c>
      <c r="T18" s="6">
        <f>IF(T$10&gt;1,0,IF(T$10=1,IF('Gradebook - S26 - CPE 221'!M18&gt;=3,0,1),IF('Gradebook - S26 - CPE 221'!M18&gt;=T$9,0,1)))</f>
        <v>0</v>
      </c>
      <c r="U18" s="6">
        <f>IF(U$10&gt;0,0,IF(U$10=0,IF('Gradebook - S26 - CPE 221'!N18&gt;=U$9,0,1)))</f>
        <v>0</v>
      </c>
      <c r="V18" s="6">
        <f>IF(V$10&gt;0,0,IF(V$10=0,IF('Gradebook - S26 - CPE 221'!O18&gt;=V$9,0,1)))</f>
        <v>0</v>
      </c>
      <c r="W18" s="6">
        <f>IF(W$10&gt;0,0,IF(W$10=0,IF('Gradebook - S26 - CPE 221'!P18&gt;=W$9,0,1)))</f>
        <v>0</v>
      </c>
      <c r="X18" s="6">
        <f>IF(X$10&gt;0,0,IF(X$10=0,IF('Gradebook - S26 - CPE 221'!Q18&gt;=X$9,0,1)))</f>
        <v>0</v>
      </c>
    </row>
    <row r="19" spans="3:24" x14ac:dyDescent="0.2">
      <c r="C19" s="6">
        <v>3</v>
      </c>
      <c r="D19" s="6" t="str">
        <f t="shared" si="0"/>
        <v>A</v>
      </c>
      <c r="E19" s="6" t="str">
        <f t="shared" si="1"/>
        <v/>
      </c>
      <c r="F19" s="6" t="str">
        <f t="shared" si="2"/>
        <v>A</v>
      </c>
      <c r="G19" s="6" cm="1">
        <f t="array" ref="G19">_xlfn.XLOOKUP(F19, {"A","A-","B+","B","C+","C","D","F"}, {100,90,85,80,75,70,60,50})</f>
        <v>100</v>
      </c>
      <c r="H19" s="6">
        <f>IF('LO16'!E10&gt;=0.85,IF('LO17'!D10&gt;=0.85,1,FALSE),FALSE)</f>
        <v>1</v>
      </c>
      <c r="I19" s="6">
        <f t="shared" si="3"/>
        <v>0</v>
      </c>
      <c r="J19" s="6">
        <f>IF(J$10&gt;1,0,IF(J$10=1,IF('Gradebook - S26 - CPE 221'!C19&gt;=3,0,1),IF('Gradebook - S26 - CPE 221'!C19&gt;=J$9,0,1)))</f>
        <v>0</v>
      </c>
      <c r="K19" s="6">
        <f>IF(K$10&gt;1,0,IF(K$10=1,IF('Gradebook - S26 - CPE 221'!D19&gt;=3,0,1),IF('Gradebook - S26 - CPE 221'!D19&gt;=K$9,0,1)))</f>
        <v>0</v>
      </c>
      <c r="L19" s="6">
        <f>IF(L$10&gt;1,0,IF(L$10=1,IF('Gradebook - S26 - CPE 221'!E19&gt;=3,0,1),IF('Gradebook - S26 - CPE 221'!E19&gt;=L$9,0,1)))</f>
        <v>0</v>
      </c>
      <c r="M19" s="6">
        <f>IF(M$10&gt;1,0,IF(M$10=1,IF('Gradebook - S26 - CPE 221'!F19&gt;=3,0,1),IF('Gradebook - S26 - CPE 221'!F19&gt;=M$9,0,1)))</f>
        <v>0</v>
      </c>
      <c r="N19" s="6">
        <f>IF(N$10&gt;1,0,IF(N$10=1,IF('Gradebook - S26 - CPE 221'!G19&gt;=3,0,1),IF('Gradebook - S26 - CPE 221'!G19&gt;=N$9,0,1)))</f>
        <v>0</v>
      </c>
      <c r="O19" s="6">
        <f>IF(O$10&gt;1,0,IF(O$10=1,IF('Gradebook - S26 - CPE 221'!H19&gt;=3,0,1),IF('Gradebook - S26 - CPE 221'!H19&gt;=O$9,0,1)))</f>
        <v>0</v>
      </c>
      <c r="P19" s="6">
        <f>IF(P$10&gt;1,0,IF(P$10=1,IF('Gradebook - S26 - CPE 221'!I19&gt;=3,0,1),IF('Gradebook - S26 - CPE 221'!I19&gt;=P$9,0,1)))</f>
        <v>0</v>
      </c>
      <c r="Q19" s="6">
        <f>IF(Q$10&gt;1,0,IF(Q$10=1,IF('Gradebook - S26 - CPE 221'!J19&gt;=3,0,1),IF('Gradebook - S26 - CPE 221'!J19&gt;=Q$9,0,1)))</f>
        <v>0</v>
      </c>
      <c r="R19" s="6">
        <f>IF(R$10&gt;1,0,IF(R$10=1,IF('Gradebook - S26 - CPE 221'!K19&gt;=3,0,1),IF('Gradebook - S26 - CPE 221'!K19&gt;=R$9,0,1)))</f>
        <v>0</v>
      </c>
      <c r="S19" s="6">
        <f>IF(S$10&gt;1,0,IF(S$10=1,IF('Gradebook - S26 - CPE 221'!L19&gt;=3,0,1),IF('Gradebook - S26 - CPE 221'!L19&gt;=S$9,0,1)))</f>
        <v>0</v>
      </c>
      <c r="T19" s="6">
        <f>IF(T$10&gt;1,0,IF(T$10=1,IF('Gradebook - S26 - CPE 221'!M19&gt;=3,0,1),IF('Gradebook - S26 - CPE 221'!M19&gt;=T$9,0,1)))</f>
        <v>0</v>
      </c>
      <c r="U19" s="6">
        <f>IF(U$10&gt;0,0,IF(U$10=0,IF('Gradebook - S26 - CPE 221'!N19&gt;=U$9,0,1)))</f>
        <v>0</v>
      </c>
      <c r="V19" s="6">
        <f>IF(V$10&gt;0,0,IF(V$10=0,IF('Gradebook - S26 - CPE 221'!O19&gt;=V$9,0,1)))</f>
        <v>0</v>
      </c>
      <c r="W19" s="6">
        <f>IF(W$10&gt;0,0,IF(W$10=0,IF('Gradebook - S26 - CPE 221'!P19&gt;=W$9,0,1)))</f>
        <v>0</v>
      </c>
      <c r="X19" s="6">
        <f>IF(X$10&gt;0,0,IF(X$10=0,IF('Gradebook - S26 - CPE 221'!Q19&gt;=X$9,0,1)))</f>
        <v>0</v>
      </c>
    </row>
    <row r="20" spans="3:24" x14ac:dyDescent="0.2">
      <c r="C20" s="6">
        <v>4</v>
      </c>
      <c r="D20" s="6" t="str">
        <f t="shared" si="0"/>
        <v>A</v>
      </c>
      <c r="E20" s="6" t="str">
        <f t="shared" si="1"/>
        <v>-</v>
      </c>
      <c r="F20" s="6" t="str">
        <f t="shared" si="2"/>
        <v>A-</v>
      </c>
      <c r="G20" s="6" cm="1">
        <f t="array" ref="G20">_xlfn.XLOOKUP(F20, {"A","A-","B+","B","C+","C","D","F"}, {100,90,85,80,75,70,60,50})</f>
        <v>90</v>
      </c>
      <c r="H20" s="6" t="b">
        <f>IF('LO16'!E11&gt;=0.85,IF('LO17'!D11&gt;=0.85,1,FALSE),FALSE)</f>
        <v>0</v>
      </c>
      <c r="I20" s="6">
        <f t="shared" si="3"/>
        <v>0</v>
      </c>
      <c r="J20" s="6">
        <f>IF(J$10&gt;1,0,IF(J$10=1,IF('Gradebook - S26 - CPE 221'!C20&gt;=3,0,1),IF('Gradebook - S26 - CPE 221'!C20&gt;=J$9,0,1)))</f>
        <v>0</v>
      </c>
      <c r="K20" s="6">
        <f>IF(K$10&gt;1,0,IF(K$10=1,IF('Gradebook - S26 - CPE 221'!D20&gt;=3,0,1),IF('Gradebook - S26 - CPE 221'!D20&gt;=K$9,0,1)))</f>
        <v>0</v>
      </c>
      <c r="L20" s="6">
        <f>IF(L$10&gt;1,0,IF(L$10=1,IF('Gradebook - S26 - CPE 221'!E20&gt;=3,0,1),IF('Gradebook - S26 - CPE 221'!E20&gt;=L$9,0,1)))</f>
        <v>0</v>
      </c>
      <c r="M20" s="6">
        <f>IF(M$10&gt;1,0,IF(M$10=1,IF('Gradebook - S26 - CPE 221'!F20&gt;=3,0,1),IF('Gradebook - S26 - CPE 221'!F20&gt;=M$9,0,1)))</f>
        <v>0</v>
      </c>
      <c r="N20" s="6">
        <f>IF(N$10&gt;1,0,IF(N$10=1,IF('Gradebook - S26 - CPE 221'!G20&gt;=3,0,1),IF('Gradebook - S26 - CPE 221'!G20&gt;=N$9,0,1)))</f>
        <v>0</v>
      </c>
      <c r="O20" s="6">
        <f>IF(O$10&gt;1,0,IF(O$10=1,IF('Gradebook - S26 - CPE 221'!H20&gt;=3,0,1),IF('Gradebook - S26 - CPE 221'!H20&gt;=O$9,0,1)))</f>
        <v>0</v>
      </c>
      <c r="P20" s="6">
        <f>IF(P$10&gt;1,0,IF(P$10=1,IF('Gradebook - S26 - CPE 221'!I20&gt;=3,0,1),IF('Gradebook - S26 - CPE 221'!I20&gt;=P$9,0,1)))</f>
        <v>0</v>
      </c>
      <c r="Q20" s="6">
        <f>IF(Q$10&gt;1,0,IF(Q$10=1,IF('Gradebook - S26 - CPE 221'!J20&gt;=3,0,1),IF('Gradebook - S26 - CPE 221'!J20&gt;=Q$9,0,1)))</f>
        <v>0</v>
      </c>
      <c r="R20" s="6">
        <f>IF(R$10&gt;1,0,IF(R$10=1,IF('Gradebook - S26 - CPE 221'!K20&gt;=3,0,1),IF('Gradebook - S26 - CPE 221'!K20&gt;=R$9,0,1)))</f>
        <v>0</v>
      </c>
      <c r="S20" s="6">
        <f>IF(S$10&gt;1,0,IF(S$10=1,IF('Gradebook - S26 - CPE 221'!L20&gt;=3,0,1),IF('Gradebook - S26 - CPE 221'!L20&gt;=S$9,0,1)))</f>
        <v>0</v>
      </c>
      <c r="T20" s="6">
        <f>IF(T$10&gt;1,0,IF(T$10=1,IF('Gradebook - S26 - CPE 221'!M20&gt;=3,0,1),IF('Gradebook - S26 - CPE 221'!M20&gt;=T$9,0,1)))</f>
        <v>0</v>
      </c>
      <c r="U20" s="6">
        <f>IF(U$10&gt;0,0,IF(U$10=0,IF('Gradebook - S26 - CPE 221'!N20&gt;=U$9,0,1)))</f>
        <v>0</v>
      </c>
      <c r="V20" s="6">
        <f>IF(V$10&gt;0,0,IF(V$10=0,IF('Gradebook - S26 - CPE 221'!O20&gt;=V$9,0,1)))</f>
        <v>0</v>
      </c>
      <c r="W20" s="6">
        <f>IF(W$10&gt;0,0,IF(W$10=0,IF('Gradebook - S26 - CPE 221'!P20&gt;=W$9,0,1)))</f>
        <v>0</v>
      </c>
      <c r="X20" s="6">
        <f>IF(X$10&gt;0,0,IF(X$10=0,IF('Gradebook - S26 - CPE 221'!Q20&gt;=X$9,0,1)))</f>
        <v>0</v>
      </c>
    </row>
    <row r="21" spans="3:24" x14ac:dyDescent="0.2">
      <c r="C21" s="6">
        <v>5</v>
      </c>
      <c r="D21" s="6" t="str">
        <f t="shared" si="0"/>
        <v>A</v>
      </c>
      <c r="E21" s="6" t="str">
        <f t="shared" si="1"/>
        <v/>
      </c>
      <c r="F21" s="6" t="str">
        <f t="shared" si="2"/>
        <v>A</v>
      </c>
      <c r="G21" s="6" cm="1">
        <f t="array" ref="G21">_xlfn.XLOOKUP(F21, {"A","A-","B+","B","C+","C","D","F"}, {100,90,85,80,75,70,60,50})</f>
        <v>100</v>
      </c>
      <c r="H21" s="6">
        <f>IF('LO16'!E12&gt;=0.85,IF('LO17'!D12&gt;=0.85,1,FALSE),FALSE)</f>
        <v>1</v>
      </c>
      <c r="I21" s="6">
        <f t="shared" si="3"/>
        <v>0</v>
      </c>
      <c r="J21" s="6">
        <f>IF(J$10&gt;1,0,IF(J$10=1,IF('Gradebook - S26 - CPE 221'!C21&gt;=3,0,1),IF('Gradebook - S26 - CPE 221'!C21&gt;=J$9,0,1)))</f>
        <v>0</v>
      </c>
      <c r="K21" s="6">
        <f>IF(K$10&gt;1,0,IF(K$10=1,IF('Gradebook - S26 - CPE 221'!D21&gt;=3,0,1),IF('Gradebook - S26 - CPE 221'!D21&gt;=K$9,0,1)))</f>
        <v>0</v>
      </c>
      <c r="L21" s="6">
        <f>IF(L$10&gt;1,0,IF(L$10=1,IF('Gradebook - S26 - CPE 221'!E21&gt;=3,0,1),IF('Gradebook - S26 - CPE 221'!E21&gt;=L$9,0,1)))</f>
        <v>0</v>
      </c>
      <c r="M21" s="6">
        <f>IF(M$10&gt;1,0,IF(M$10=1,IF('Gradebook - S26 - CPE 221'!F21&gt;=3,0,1),IF('Gradebook - S26 - CPE 221'!F21&gt;=M$9,0,1)))</f>
        <v>0</v>
      </c>
      <c r="N21" s="6">
        <f>IF(N$10&gt;1,0,IF(N$10=1,IF('Gradebook - S26 - CPE 221'!G21&gt;=3,0,1),IF('Gradebook - S26 - CPE 221'!G21&gt;=N$9,0,1)))</f>
        <v>0</v>
      </c>
      <c r="O21" s="6">
        <f>IF(O$10&gt;1,0,IF(O$10=1,IF('Gradebook - S26 - CPE 221'!H21&gt;=3,0,1),IF('Gradebook - S26 - CPE 221'!H21&gt;=O$9,0,1)))</f>
        <v>0</v>
      </c>
      <c r="P21" s="6">
        <f>IF(P$10&gt;1,0,IF(P$10=1,IF('Gradebook - S26 - CPE 221'!I21&gt;=3,0,1),IF('Gradebook - S26 - CPE 221'!I21&gt;=P$9,0,1)))</f>
        <v>0</v>
      </c>
      <c r="Q21" s="6">
        <f>IF(Q$10&gt;1,0,IF(Q$10=1,IF('Gradebook - S26 - CPE 221'!J21&gt;=3,0,1),IF('Gradebook - S26 - CPE 221'!J21&gt;=Q$9,0,1)))</f>
        <v>0</v>
      </c>
      <c r="R21" s="6">
        <f>IF(R$10&gt;1,0,IF(R$10=1,IF('Gradebook - S26 - CPE 221'!K21&gt;=3,0,1),IF('Gradebook - S26 - CPE 221'!K21&gt;=R$9,0,1)))</f>
        <v>0</v>
      </c>
      <c r="S21" s="6">
        <f>IF(S$10&gt;1,0,IF(S$10=1,IF('Gradebook - S26 - CPE 221'!L21&gt;=3,0,1),IF('Gradebook - S26 - CPE 221'!L21&gt;=S$9,0,1)))</f>
        <v>0</v>
      </c>
      <c r="T21" s="6">
        <f>IF(T$10&gt;1,0,IF(T$10=1,IF('Gradebook - S26 - CPE 221'!M21&gt;=3,0,1),IF('Gradebook - S26 - CPE 221'!M21&gt;=T$9,0,1)))</f>
        <v>0</v>
      </c>
      <c r="U21" s="6">
        <f>IF(U$10&gt;0,0,IF(U$10=0,IF('Gradebook - S26 - CPE 221'!N21&gt;=U$9,0,1)))</f>
        <v>0</v>
      </c>
      <c r="V21" s="6">
        <f>IF(V$10&gt;0,0,IF(V$10=0,IF('Gradebook - S26 - CPE 221'!O21&gt;=V$9,0,1)))</f>
        <v>0</v>
      </c>
      <c r="W21" s="6">
        <f>IF(W$10&gt;0,0,IF(W$10=0,IF('Gradebook - S26 - CPE 221'!P21&gt;=W$9,0,1)))</f>
        <v>0</v>
      </c>
      <c r="X21" s="6">
        <f>IF(X$10&gt;0,0,IF(X$10=0,IF('Gradebook - S26 - CPE 221'!Q21&gt;=X$9,0,1)))</f>
        <v>0</v>
      </c>
    </row>
    <row r="22" spans="3:24" x14ac:dyDescent="0.2">
      <c r="C22" s="6">
        <v>6</v>
      </c>
      <c r="D22" s="6" t="str">
        <f t="shared" si="0"/>
        <v>A</v>
      </c>
      <c r="E22" s="6" t="str">
        <f t="shared" si="1"/>
        <v>-</v>
      </c>
      <c r="F22" s="6" t="str">
        <f t="shared" si="2"/>
        <v>A-</v>
      </c>
      <c r="G22" s="6" cm="1">
        <f t="array" ref="G22">_xlfn.XLOOKUP(F22, {"A","A-","B+","B","C+","C","D","F"}, {100,90,85,80,75,70,60,50})</f>
        <v>90</v>
      </c>
      <c r="H22" s="6" t="b">
        <f>IF('LO16'!E13&gt;=0.85,IF('LO17'!D13&gt;=0.85,1,FALSE),FALSE)</f>
        <v>0</v>
      </c>
      <c r="I22" s="6">
        <f t="shared" si="3"/>
        <v>0</v>
      </c>
      <c r="J22" s="6">
        <f>IF(J$10&gt;1,0,IF(J$10=1,IF('Gradebook - S26 - CPE 221'!C22&gt;=3,0,1),IF('Gradebook - S26 - CPE 221'!C22&gt;=J$9,0,1)))</f>
        <v>0</v>
      </c>
      <c r="K22" s="6">
        <f>IF(K$10&gt;1,0,IF(K$10=1,IF('Gradebook - S26 - CPE 221'!D22&gt;=3,0,1),IF('Gradebook - S26 - CPE 221'!D22&gt;=K$9,0,1)))</f>
        <v>0</v>
      </c>
      <c r="L22" s="6">
        <f>IF(L$10&gt;1,0,IF(L$10=1,IF('Gradebook - S26 - CPE 221'!E22&gt;=3,0,1),IF('Gradebook - S26 - CPE 221'!E22&gt;=L$9,0,1)))</f>
        <v>0</v>
      </c>
      <c r="M22" s="6">
        <f>IF(M$10&gt;1,0,IF(M$10=1,IF('Gradebook - S26 - CPE 221'!F22&gt;=3,0,1),IF('Gradebook - S26 - CPE 221'!F22&gt;=M$9,0,1)))</f>
        <v>0</v>
      </c>
      <c r="N22" s="6">
        <f>IF(N$10&gt;1,0,IF(N$10=1,IF('Gradebook - S26 - CPE 221'!G22&gt;=3,0,1),IF('Gradebook - S26 - CPE 221'!G22&gt;=N$9,0,1)))</f>
        <v>0</v>
      </c>
      <c r="O22" s="6">
        <f>IF(O$10&gt;1,0,IF(O$10=1,IF('Gradebook - S26 - CPE 221'!H22&gt;=3,0,1),IF('Gradebook - S26 - CPE 221'!H22&gt;=O$9,0,1)))</f>
        <v>0</v>
      </c>
      <c r="P22" s="6">
        <f>IF(P$10&gt;1,0,IF(P$10=1,IF('Gradebook - S26 - CPE 221'!I22&gt;=3,0,1),IF('Gradebook - S26 - CPE 221'!I22&gt;=P$9,0,1)))</f>
        <v>0</v>
      </c>
      <c r="Q22" s="6">
        <f>IF(Q$10&gt;1,0,IF(Q$10=1,IF('Gradebook - S26 - CPE 221'!J22&gt;=3,0,1),IF('Gradebook - S26 - CPE 221'!J22&gt;=Q$9,0,1)))</f>
        <v>0</v>
      </c>
      <c r="R22" s="6">
        <f>IF(R$10&gt;1,0,IF(R$10=1,IF('Gradebook - S26 - CPE 221'!K22&gt;=3,0,1),IF('Gradebook - S26 - CPE 221'!K22&gt;=R$9,0,1)))</f>
        <v>0</v>
      </c>
      <c r="S22" s="6">
        <f>IF(S$10&gt;1,0,IF(S$10=1,IF('Gradebook - S26 - CPE 221'!L22&gt;=3,0,1),IF('Gradebook - S26 - CPE 221'!L22&gt;=S$9,0,1)))</f>
        <v>0</v>
      </c>
      <c r="T22" s="6">
        <f>IF(T$10&gt;1,0,IF(T$10=1,IF('Gradebook - S26 - CPE 221'!M22&gt;=3,0,1),IF('Gradebook - S26 - CPE 221'!M22&gt;=T$9,0,1)))</f>
        <v>0</v>
      </c>
      <c r="U22" s="6">
        <f>IF(U$10&gt;0,0,IF(U$10=0,IF('Gradebook - S26 - CPE 221'!N22&gt;=U$9,0,1)))</f>
        <v>0</v>
      </c>
      <c r="V22" s="6">
        <f>IF(V$10&gt;0,0,IF(V$10=0,IF('Gradebook - S26 - CPE 221'!O22&gt;=V$9,0,1)))</f>
        <v>0</v>
      </c>
      <c r="W22" s="6">
        <f>IF(W$10&gt;0,0,IF(W$10=0,IF('Gradebook - S26 - CPE 221'!P22&gt;=W$9,0,1)))</f>
        <v>0</v>
      </c>
      <c r="X22" s="6">
        <f>IF(X$10&gt;0,0,IF(X$10=0,IF('Gradebook - S26 - CPE 221'!Q22&gt;=X$9,0,1)))</f>
        <v>0</v>
      </c>
    </row>
    <row r="23" spans="3:24" x14ac:dyDescent="0.2">
      <c r="C23" s="6">
        <v>7</v>
      </c>
      <c r="D23" s="6" t="str">
        <f t="shared" si="0"/>
        <v>A</v>
      </c>
      <c r="E23" s="6" t="str">
        <f t="shared" si="1"/>
        <v/>
      </c>
      <c r="F23" s="6" t="str">
        <f t="shared" si="2"/>
        <v>A</v>
      </c>
      <c r="G23" s="6" cm="1">
        <f t="array" ref="G23">_xlfn.XLOOKUP(F23, {"A","A-","B+","B","C+","C","D","F"}, {100,90,85,80,75,70,60,50})</f>
        <v>100</v>
      </c>
      <c r="H23" s="6">
        <f>IF('LO16'!E14&gt;=0.85,IF('LO17'!D14&gt;=0.85,1,FALSE),FALSE)</f>
        <v>1</v>
      </c>
      <c r="I23" s="6">
        <f t="shared" si="3"/>
        <v>0</v>
      </c>
      <c r="J23" s="6">
        <f>IF(J$10&gt;1,0,IF(J$10=1,IF('Gradebook - S26 - CPE 221'!C23&gt;=3,0,1),IF('Gradebook - S26 - CPE 221'!C23&gt;=J$9,0,1)))</f>
        <v>0</v>
      </c>
      <c r="K23" s="6">
        <f>IF(K$10&gt;1,0,IF(K$10=1,IF('Gradebook - S26 - CPE 221'!D23&gt;=3,0,1),IF('Gradebook - S26 - CPE 221'!D23&gt;=K$9,0,1)))</f>
        <v>0</v>
      </c>
      <c r="L23" s="6">
        <f>IF(L$10&gt;1,0,IF(L$10=1,IF('Gradebook - S26 - CPE 221'!E23&gt;=3,0,1),IF('Gradebook - S26 - CPE 221'!E23&gt;=L$9,0,1)))</f>
        <v>0</v>
      </c>
      <c r="M23" s="6">
        <f>IF(M$10&gt;1,0,IF(M$10=1,IF('Gradebook - S26 - CPE 221'!F23&gt;=3,0,1),IF('Gradebook - S26 - CPE 221'!F23&gt;=M$9,0,1)))</f>
        <v>0</v>
      </c>
      <c r="N23" s="6">
        <f>IF(N$10&gt;1,0,IF(N$10=1,IF('Gradebook - S26 - CPE 221'!G23&gt;=3,0,1),IF('Gradebook - S26 - CPE 221'!G23&gt;=N$9,0,1)))</f>
        <v>0</v>
      </c>
      <c r="O23" s="6">
        <f>IF(O$10&gt;1,0,IF(O$10=1,IF('Gradebook - S26 - CPE 221'!H23&gt;=3,0,1),IF('Gradebook - S26 - CPE 221'!H23&gt;=O$9,0,1)))</f>
        <v>0</v>
      </c>
      <c r="P23" s="6">
        <f>IF(P$10&gt;1,0,IF(P$10=1,IF('Gradebook - S26 - CPE 221'!I23&gt;=3,0,1),IF('Gradebook - S26 - CPE 221'!I23&gt;=P$9,0,1)))</f>
        <v>0</v>
      </c>
      <c r="Q23" s="6">
        <f>IF(Q$10&gt;1,0,IF(Q$10=1,IF('Gradebook - S26 - CPE 221'!J23&gt;=3,0,1),IF('Gradebook - S26 - CPE 221'!J23&gt;=Q$9,0,1)))</f>
        <v>0</v>
      </c>
      <c r="R23" s="6">
        <f>IF(R$10&gt;1,0,IF(R$10=1,IF('Gradebook - S26 - CPE 221'!K23&gt;=3,0,1),IF('Gradebook - S26 - CPE 221'!K23&gt;=R$9,0,1)))</f>
        <v>0</v>
      </c>
      <c r="S23" s="6">
        <f>IF(S$10&gt;1,0,IF(S$10=1,IF('Gradebook - S26 - CPE 221'!L23&gt;=3,0,1),IF('Gradebook - S26 - CPE 221'!L23&gt;=S$9,0,1)))</f>
        <v>0</v>
      </c>
      <c r="T23" s="6">
        <f>IF(T$10&gt;1,0,IF(T$10=1,IF('Gradebook - S26 - CPE 221'!M23&gt;=3,0,1),IF('Gradebook - S26 - CPE 221'!M23&gt;=T$9,0,1)))</f>
        <v>0</v>
      </c>
      <c r="U23" s="6">
        <f>IF(U$10&gt;0,0,IF(U$10=0,IF('Gradebook - S26 - CPE 221'!N23&gt;=U$9,0,1)))</f>
        <v>0</v>
      </c>
      <c r="V23" s="6">
        <f>IF(V$10&gt;0,0,IF(V$10=0,IF('Gradebook - S26 - CPE 221'!O23&gt;=V$9,0,1)))</f>
        <v>0</v>
      </c>
      <c r="W23" s="6">
        <f>IF(W$10&gt;0,0,IF(W$10=0,IF('Gradebook - S26 - CPE 221'!P23&gt;=W$9,0,1)))</f>
        <v>0</v>
      </c>
      <c r="X23" s="6">
        <f>IF(X$10&gt;0,0,IF(X$10=0,IF('Gradebook - S26 - CPE 221'!Q23&gt;=X$9,0,1)))</f>
        <v>0</v>
      </c>
    </row>
    <row r="24" spans="3:24" x14ac:dyDescent="0.2">
      <c r="C24" s="6">
        <v>8</v>
      </c>
      <c r="D24" s="6" t="str">
        <f t="shared" si="0"/>
        <v>A</v>
      </c>
      <c r="E24" s="6" t="str">
        <f t="shared" si="1"/>
        <v/>
      </c>
      <c r="F24" s="6" t="str">
        <f t="shared" si="2"/>
        <v>A</v>
      </c>
      <c r="G24" s="6" cm="1">
        <f t="array" ref="G24">_xlfn.XLOOKUP(F24, {"A","A-","B+","B","C+","C","D","F"}, {100,90,85,80,75,70,60,50})</f>
        <v>100</v>
      </c>
      <c r="H24" s="6">
        <f>IF('LO16'!E15&gt;=0.85,IF('LO17'!D15&gt;=0.85,1,FALSE),FALSE)</f>
        <v>1</v>
      </c>
      <c r="I24" s="6">
        <f t="shared" si="3"/>
        <v>0</v>
      </c>
      <c r="J24" s="6">
        <f>IF(J$10&gt;1,0,IF(J$10=1,IF('Gradebook - S26 - CPE 221'!C24&gt;=3,0,1),IF('Gradebook - S26 - CPE 221'!C24&gt;=J$9,0,1)))</f>
        <v>0</v>
      </c>
      <c r="K24" s="6">
        <f>IF(K$10&gt;1,0,IF(K$10=1,IF('Gradebook - S26 - CPE 221'!D24&gt;=3,0,1),IF('Gradebook - S26 - CPE 221'!D24&gt;=K$9,0,1)))</f>
        <v>0</v>
      </c>
      <c r="L24" s="6">
        <f>IF(L$10&gt;1,0,IF(L$10=1,IF('Gradebook - S26 - CPE 221'!E24&gt;=3,0,1),IF('Gradebook - S26 - CPE 221'!E24&gt;=L$9,0,1)))</f>
        <v>0</v>
      </c>
      <c r="M24" s="6">
        <f>IF(M$10&gt;1,0,IF(M$10=1,IF('Gradebook - S26 - CPE 221'!F24&gt;=3,0,1),IF('Gradebook - S26 - CPE 221'!F24&gt;=M$9,0,1)))</f>
        <v>0</v>
      </c>
      <c r="N24" s="6">
        <f>IF(N$10&gt;1,0,IF(N$10=1,IF('Gradebook - S26 - CPE 221'!G24&gt;=3,0,1),IF('Gradebook - S26 - CPE 221'!G24&gt;=N$9,0,1)))</f>
        <v>0</v>
      </c>
      <c r="O24" s="6">
        <f>IF(O$10&gt;1,0,IF(O$10=1,IF('Gradebook - S26 - CPE 221'!H24&gt;=3,0,1),IF('Gradebook - S26 - CPE 221'!H24&gt;=O$9,0,1)))</f>
        <v>0</v>
      </c>
      <c r="P24" s="6">
        <f>IF(P$10&gt;1,0,IF(P$10=1,IF('Gradebook - S26 - CPE 221'!I24&gt;=3,0,1),IF('Gradebook - S26 - CPE 221'!I24&gt;=P$9,0,1)))</f>
        <v>0</v>
      </c>
      <c r="Q24" s="6">
        <f>IF(Q$10&gt;1,0,IF(Q$10=1,IF('Gradebook - S26 - CPE 221'!J24&gt;=3,0,1),IF('Gradebook - S26 - CPE 221'!J24&gt;=Q$9,0,1)))</f>
        <v>0</v>
      </c>
      <c r="R24" s="6">
        <f>IF(R$10&gt;1,0,IF(R$10=1,IF('Gradebook - S26 - CPE 221'!K24&gt;=3,0,1),IF('Gradebook - S26 - CPE 221'!K24&gt;=R$9,0,1)))</f>
        <v>0</v>
      </c>
      <c r="S24" s="6">
        <f>IF(S$10&gt;1,0,IF(S$10=1,IF('Gradebook - S26 - CPE 221'!L24&gt;=3,0,1),IF('Gradebook - S26 - CPE 221'!L24&gt;=S$9,0,1)))</f>
        <v>0</v>
      </c>
      <c r="T24" s="6">
        <f>IF(T$10&gt;1,0,IF(T$10=1,IF('Gradebook - S26 - CPE 221'!M24&gt;=3,0,1),IF('Gradebook - S26 - CPE 221'!M24&gt;=T$9,0,1)))</f>
        <v>0</v>
      </c>
      <c r="U24" s="6">
        <f>IF(U$10&gt;0,0,IF(U$10=0,IF('Gradebook - S26 - CPE 221'!N24&gt;=U$9,0,1)))</f>
        <v>0</v>
      </c>
      <c r="V24" s="6">
        <f>IF(V$10&gt;0,0,IF(V$10=0,IF('Gradebook - S26 - CPE 221'!O24&gt;=V$9,0,1)))</f>
        <v>0</v>
      </c>
      <c r="W24" s="6">
        <f>IF(W$10&gt;0,0,IF(W$10=0,IF('Gradebook - S26 - CPE 221'!P24&gt;=W$9,0,1)))</f>
        <v>0</v>
      </c>
      <c r="X24" s="6">
        <f>IF(X$10&gt;0,0,IF(X$10=0,IF('Gradebook - S26 - CPE 221'!Q24&gt;=X$9,0,1)))</f>
        <v>0</v>
      </c>
    </row>
    <row r="25" spans="3:24" x14ac:dyDescent="0.2">
      <c r="C25" s="6">
        <v>9</v>
      </c>
      <c r="D25" s="6" t="str">
        <f t="shared" si="0"/>
        <v>A</v>
      </c>
      <c r="E25" s="6" t="str">
        <f t="shared" si="1"/>
        <v/>
      </c>
      <c r="F25" s="6" t="str">
        <f t="shared" si="2"/>
        <v>A</v>
      </c>
      <c r="G25" s="6" cm="1">
        <f t="array" ref="G25">_xlfn.XLOOKUP(F25, {"A","A-","B+","B","C+","C","D","F"}, {100,90,85,80,75,70,60,50})</f>
        <v>100</v>
      </c>
      <c r="H25" s="6">
        <f>IF('LO16'!E16&gt;=0.85,IF('LO17'!D16&gt;=0.85,1,FALSE),FALSE)</f>
        <v>1</v>
      </c>
      <c r="I25" s="6">
        <f t="shared" si="3"/>
        <v>0</v>
      </c>
      <c r="J25" s="6">
        <f>IF(J$10&gt;1,0,IF(J$10=1,IF('Gradebook - S26 - CPE 221'!C25&gt;=3,0,1),IF('Gradebook - S26 - CPE 221'!C25&gt;=J$9,0,1)))</f>
        <v>0</v>
      </c>
      <c r="K25" s="6">
        <f>IF(K$10&gt;1,0,IF(K$10=1,IF('Gradebook - S26 - CPE 221'!D25&gt;=3,0,1),IF('Gradebook - S26 - CPE 221'!D25&gt;=K$9,0,1)))</f>
        <v>0</v>
      </c>
      <c r="L25" s="6">
        <f>IF(L$10&gt;1,0,IF(L$10=1,IF('Gradebook - S26 - CPE 221'!E25&gt;=3,0,1),IF('Gradebook - S26 - CPE 221'!E25&gt;=L$9,0,1)))</f>
        <v>0</v>
      </c>
      <c r="M25" s="6">
        <f>IF(M$10&gt;1,0,IF(M$10=1,IF('Gradebook - S26 - CPE 221'!F25&gt;=3,0,1),IF('Gradebook - S26 - CPE 221'!F25&gt;=M$9,0,1)))</f>
        <v>0</v>
      </c>
      <c r="N25" s="6">
        <f>IF(N$10&gt;1,0,IF(N$10=1,IF('Gradebook - S26 - CPE 221'!G25&gt;=3,0,1),IF('Gradebook - S26 - CPE 221'!G25&gt;=N$9,0,1)))</f>
        <v>0</v>
      </c>
      <c r="O25" s="6">
        <f>IF(O$10&gt;1,0,IF(O$10=1,IF('Gradebook - S26 - CPE 221'!H25&gt;=3,0,1),IF('Gradebook - S26 - CPE 221'!H25&gt;=O$9,0,1)))</f>
        <v>0</v>
      </c>
      <c r="P25" s="6">
        <f>IF(P$10&gt;1,0,IF(P$10=1,IF('Gradebook - S26 - CPE 221'!I25&gt;=3,0,1),IF('Gradebook - S26 - CPE 221'!I25&gt;=P$9,0,1)))</f>
        <v>0</v>
      </c>
      <c r="Q25" s="6">
        <f>IF(Q$10&gt;1,0,IF(Q$10=1,IF('Gradebook - S26 - CPE 221'!J25&gt;=3,0,1),IF('Gradebook - S26 - CPE 221'!J25&gt;=Q$9,0,1)))</f>
        <v>0</v>
      </c>
      <c r="R25" s="6">
        <f>IF(R$10&gt;1,0,IF(R$10=1,IF('Gradebook - S26 - CPE 221'!K25&gt;=3,0,1),IF('Gradebook - S26 - CPE 221'!K25&gt;=R$9,0,1)))</f>
        <v>0</v>
      </c>
      <c r="S25" s="6">
        <f>IF(S$10&gt;1,0,IF(S$10=1,IF('Gradebook - S26 - CPE 221'!L25&gt;=3,0,1),IF('Gradebook - S26 - CPE 221'!L25&gt;=S$9,0,1)))</f>
        <v>0</v>
      </c>
      <c r="T25" s="6">
        <f>IF(T$10&gt;1,0,IF(T$10=1,IF('Gradebook - S26 - CPE 221'!M25&gt;=3,0,1),IF('Gradebook - S26 - CPE 221'!M25&gt;=T$9,0,1)))</f>
        <v>0</v>
      </c>
      <c r="U25" s="6">
        <f>IF(U$10&gt;0,0,IF(U$10=0,IF('Gradebook - S26 - CPE 221'!N25&gt;=U$9,0,1)))</f>
        <v>0</v>
      </c>
      <c r="V25" s="6">
        <f>IF(V$10&gt;0,0,IF(V$10=0,IF('Gradebook - S26 - CPE 221'!O25&gt;=V$9,0,1)))</f>
        <v>0</v>
      </c>
      <c r="W25" s="6">
        <f>IF(W$10&gt;0,0,IF(W$10=0,IF('Gradebook - S26 - CPE 221'!P25&gt;=W$9,0,1)))</f>
        <v>0</v>
      </c>
      <c r="X25" s="6">
        <f>IF(X$10&gt;0,0,IF(X$10=0,IF('Gradebook - S26 - CPE 221'!Q25&gt;=X$9,0,1)))</f>
        <v>0</v>
      </c>
    </row>
    <row r="26" spans="3:24" x14ac:dyDescent="0.2">
      <c r="C26" s="6">
        <v>10</v>
      </c>
      <c r="D26" s="6" t="str">
        <f t="shared" si="0"/>
        <v>A</v>
      </c>
      <c r="E26" s="6" t="str">
        <f t="shared" si="1"/>
        <v/>
      </c>
      <c r="F26" s="6" t="str">
        <f t="shared" si="2"/>
        <v>A</v>
      </c>
      <c r="G26" s="6" cm="1">
        <f t="array" ref="G26">_xlfn.XLOOKUP(F26, {"A","A-","B+","B","C+","C","D","F"}, {100,90,85,80,75,70,60,50})</f>
        <v>100</v>
      </c>
      <c r="H26" s="6">
        <f>IF('LO16'!E17&gt;=0.85,IF('LO17'!D17&gt;=0.85,1,FALSE),FALSE)</f>
        <v>1</v>
      </c>
      <c r="I26" s="6">
        <f t="shared" si="3"/>
        <v>0</v>
      </c>
      <c r="J26" s="6">
        <f>IF(J$10&gt;1,0,IF(J$10=1,IF('Gradebook - S26 - CPE 221'!C26&gt;=3,0,1),IF('Gradebook - S26 - CPE 221'!C26&gt;=J$9,0,1)))</f>
        <v>0</v>
      </c>
      <c r="K26" s="6">
        <f>IF(K$10&gt;1,0,IF(K$10=1,IF('Gradebook - S26 - CPE 221'!D26&gt;=3,0,1),IF('Gradebook - S26 - CPE 221'!D26&gt;=K$9,0,1)))</f>
        <v>0</v>
      </c>
      <c r="L26" s="6">
        <f>IF(L$10&gt;1,0,IF(L$10=1,IF('Gradebook - S26 - CPE 221'!E26&gt;=3,0,1),IF('Gradebook - S26 - CPE 221'!E26&gt;=L$9,0,1)))</f>
        <v>0</v>
      </c>
      <c r="M26" s="6">
        <f>IF(M$10&gt;1,0,IF(M$10=1,IF('Gradebook - S26 - CPE 221'!F26&gt;=3,0,1),IF('Gradebook - S26 - CPE 221'!F26&gt;=M$9,0,1)))</f>
        <v>0</v>
      </c>
      <c r="N26" s="6">
        <f>IF(N$10&gt;1,0,IF(N$10=1,IF('Gradebook - S26 - CPE 221'!G26&gt;=3,0,1),IF('Gradebook - S26 - CPE 221'!G26&gt;=N$9,0,1)))</f>
        <v>0</v>
      </c>
      <c r="O26" s="6">
        <f>IF(O$10&gt;1,0,IF(O$10=1,IF('Gradebook - S26 - CPE 221'!H26&gt;=3,0,1),IF('Gradebook - S26 - CPE 221'!H26&gt;=O$9,0,1)))</f>
        <v>0</v>
      </c>
      <c r="P26" s="6">
        <f>IF(P$10&gt;1,0,IF(P$10=1,IF('Gradebook - S26 - CPE 221'!I26&gt;=3,0,1),IF('Gradebook - S26 - CPE 221'!I26&gt;=P$9,0,1)))</f>
        <v>0</v>
      </c>
      <c r="Q26" s="6">
        <f>IF(Q$10&gt;1,0,IF(Q$10=1,IF('Gradebook - S26 - CPE 221'!J26&gt;=3,0,1),IF('Gradebook - S26 - CPE 221'!J26&gt;=Q$9,0,1)))</f>
        <v>0</v>
      </c>
      <c r="R26" s="6">
        <f>IF(R$10&gt;1,0,IF(R$10=1,IF('Gradebook - S26 - CPE 221'!K26&gt;=3,0,1),IF('Gradebook - S26 - CPE 221'!K26&gt;=R$9,0,1)))</f>
        <v>0</v>
      </c>
      <c r="S26" s="6">
        <f>IF(S$10&gt;1,0,IF(S$10=1,IF('Gradebook - S26 - CPE 221'!L26&gt;=3,0,1),IF('Gradebook - S26 - CPE 221'!L26&gt;=S$9,0,1)))</f>
        <v>0</v>
      </c>
      <c r="T26" s="6">
        <f>IF(T$10&gt;1,0,IF(T$10=1,IF('Gradebook - S26 - CPE 221'!M26&gt;=3,0,1),IF('Gradebook - S26 - CPE 221'!M26&gt;=T$9,0,1)))</f>
        <v>0</v>
      </c>
      <c r="U26" s="6">
        <f>IF(U$10&gt;0,0,IF(U$10=0,IF('Gradebook - S26 - CPE 221'!N26&gt;=U$9,0,1)))</f>
        <v>0</v>
      </c>
      <c r="V26" s="6">
        <f>IF(V$10&gt;0,0,IF(V$10=0,IF('Gradebook - S26 - CPE 221'!O26&gt;=V$9,0,1)))</f>
        <v>0</v>
      </c>
      <c r="W26" s="6">
        <f>IF(W$10&gt;0,0,IF(W$10=0,IF('Gradebook - S26 - CPE 221'!P26&gt;=W$9,0,1)))</f>
        <v>0</v>
      </c>
      <c r="X26" s="6">
        <f>IF(X$10&gt;0,0,IF(X$10=0,IF('Gradebook - S26 - CPE 221'!Q26&gt;=X$9,0,1)))</f>
        <v>0</v>
      </c>
    </row>
    <row r="27" spans="3:24" x14ac:dyDescent="0.2">
      <c r="C27" s="6">
        <v>11</v>
      </c>
      <c r="D27" s="6" t="str">
        <f t="shared" si="0"/>
        <v>A</v>
      </c>
      <c r="E27" s="6" t="str">
        <f t="shared" si="1"/>
        <v/>
      </c>
      <c r="F27" s="6" t="str">
        <f t="shared" si="2"/>
        <v>A</v>
      </c>
      <c r="G27" s="6" cm="1">
        <f t="array" ref="G27">_xlfn.XLOOKUP(F27, {"A","A-","B+","B","C+","C","D","F"}, {100,90,85,80,75,70,60,50})</f>
        <v>100</v>
      </c>
      <c r="H27" s="6">
        <f>IF('LO16'!E18&gt;=0.85,IF('LO17'!D18&gt;=0.85,1,FALSE),FALSE)</f>
        <v>1</v>
      </c>
      <c r="I27" s="6">
        <f t="shared" si="3"/>
        <v>0</v>
      </c>
      <c r="J27" s="6">
        <f>IF(J$10&gt;1,0,IF(J$10=1,IF('Gradebook - S26 - CPE 221'!C27&gt;=3,0,1),IF('Gradebook - S26 - CPE 221'!C27&gt;=J$9,0,1)))</f>
        <v>0</v>
      </c>
      <c r="K27" s="6">
        <f>IF(K$10&gt;1,0,IF(K$10=1,IF('Gradebook - S26 - CPE 221'!D27&gt;=3,0,1),IF('Gradebook - S26 - CPE 221'!D27&gt;=K$9,0,1)))</f>
        <v>0</v>
      </c>
      <c r="L27" s="6">
        <f>IF(L$10&gt;1,0,IF(L$10=1,IF('Gradebook - S26 - CPE 221'!E27&gt;=3,0,1),IF('Gradebook - S26 - CPE 221'!E27&gt;=L$9,0,1)))</f>
        <v>0</v>
      </c>
      <c r="M27" s="6">
        <f>IF(M$10&gt;1,0,IF(M$10=1,IF('Gradebook - S26 - CPE 221'!F27&gt;=3,0,1),IF('Gradebook - S26 - CPE 221'!F27&gt;=M$9,0,1)))</f>
        <v>0</v>
      </c>
      <c r="N27" s="6">
        <f>IF(N$10&gt;1,0,IF(N$10=1,IF('Gradebook - S26 - CPE 221'!G27&gt;=3,0,1),IF('Gradebook - S26 - CPE 221'!G27&gt;=N$9,0,1)))</f>
        <v>0</v>
      </c>
      <c r="O27" s="6">
        <f>IF(O$10&gt;1,0,IF(O$10=1,IF('Gradebook - S26 - CPE 221'!H27&gt;=3,0,1),IF('Gradebook - S26 - CPE 221'!H27&gt;=O$9,0,1)))</f>
        <v>0</v>
      </c>
      <c r="P27" s="6">
        <f>IF(P$10&gt;1,0,IF(P$10=1,IF('Gradebook - S26 - CPE 221'!I27&gt;=3,0,1),IF('Gradebook - S26 - CPE 221'!I27&gt;=P$9,0,1)))</f>
        <v>0</v>
      </c>
      <c r="Q27" s="6">
        <f>IF(Q$10&gt;1,0,IF(Q$10=1,IF('Gradebook - S26 - CPE 221'!J27&gt;=3,0,1),IF('Gradebook - S26 - CPE 221'!J27&gt;=Q$9,0,1)))</f>
        <v>0</v>
      </c>
      <c r="R27" s="6">
        <f>IF(R$10&gt;1,0,IF(R$10=1,IF('Gradebook - S26 - CPE 221'!K27&gt;=3,0,1),IF('Gradebook - S26 - CPE 221'!K27&gt;=R$9,0,1)))</f>
        <v>0</v>
      </c>
      <c r="S27" s="6">
        <f>IF(S$10&gt;1,0,IF(S$10=1,IF('Gradebook - S26 - CPE 221'!L27&gt;=3,0,1),IF('Gradebook - S26 - CPE 221'!L27&gt;=S$9,0,1)))</f>
        <v>0</v>
      </c>
      <c r="T27" s="6">
        <f>IF(T$10&gt;1,0,IF(T$10=1,IF('Gradebook - S26 - CPE 221'!M27&gt;=3,0,1),IF('Gradebook - S26 - CPE 221'!M27&gt;=T$9,0,1)))</f>
        <v>0</v>
      </c>
      <c r="U27" s="6">
        <f>IF(U$10&gt;0,0,IF(U$10=0,IF('Gradebook - S26 - CPE 221'!N27&gt;=U$9,0,1)))</f>
        <v>0</v>
      </c>
      <c r="V27" s="6">
        <f>IF(V$10&gt;0,0,IF(V$10=0,IF('Gradebook - S26 - CPE 221'!O27&gt;=V$9,0,1)))</f>
        <v>0</v>
      </c>
      <c r="W27" s="6">
        <f>IF(W$10&gt;0,0,IF(W$10=0,IF('Gradebook - S26 - CPE 221'!P27&gt;=W$9,0,1)))</f>
        <v>0</v>
      </c>
      <c r="X27" s="6">
        <f>IF(X$10&gt;0,0,IF(X$10=0,IF('Gradebook - S26 - CPE 221'!Q27&gt;=X$9,0,1)))</f>
        <v>0</v>
      </c>
    </row>
    <row r="28" spans="3:24" x14ac:dyDescent="0.2">
      <c r="C28" s="6">
        <v>12</v>
      </c>
      <c r="D28" s="6" t="str">
        <f t="shared" si="0"/>
        <v>A</v>
      </c>
      <c r="E28" s="6" t="str">
        <f t="shared" si="1"/>
        <v/>
      </c>
      <c r="F28" s="6" t="str">
        <f t="shared" si="2"/>
        <v>A</v>
      </c>
      <c r="G28" s="6" cm="1">
        <f t="array" ref="G28">_xlfn.XLOOKUP(F28, {"A","A-","B+","B","C+","C","D","F"}, {100,90,85,80,75,70,60,50})</f>
        <v>100</v>
      </c>
      <c r="H28" s="6">
        <f>IF('LO16'!E19&gt;=0.85,IF('LO17'!D19&gt;=0.85,1,FALSE),FALSE)</f>
        <v>1</v>
      </c>
      <c r="I28" s="6">
        <f t="shared" si="3"/>
        <v>0</v>
      </c>
      <c r="J28" s="6">
        <f>IF(J$10&gt;1,0,IF(J$10=1,IF('Gradebook - S26 - CPE 221'!C28&gt;=3,0,1),IF('Gradebook - S26 - CPE 221'!C28&gt;=J$9,0,1)))</f>
        <v>0</v>
      </c>
      <c r="K28" s="6">
        <f>IF(K$10&gt;1,0,IF(K$10=1,IF('Gradebook - S26 - CPE 221'!D28&gt;=3,0,1),IF('Gradebook - S26 - CPE 221'!D28&gt;=K$9,0,1)))</f>
        <v>0</v>
      </c>
      <c r="L28" s="6">
        <f>IF(L$10&gt;1,0,IF(L$10=1,IF('Gradebook - S26 - CPE 221'!E28&gt;=3,0,1),IF('Gradebook - S26 - CPE 221'!E28&gt;=L$9,0,1)))</f>
        <v>0</v>
      </c>
      <c r="M28" s="6">
        <f>IF(M$10&gt;1,0,IF(M$10=1,IF('Gradebook - S26 - CPE 221'!F28&gt;=3,0,1),IF('Gradebook - S26 - CPE 221'!F28&gt;=M$9,0,1)))</f>
        <v>0</v>
      </c>
      <c r="N28" s="6">
        <f>IF(N$10&gt;1,0,IF(N$10=1,IF('Gradebook - S26 - CPE 221'!G28&gt;=3,0,1),IF('Gradebook - S26 - CPE 221'!G28&gt;=N$9,0,1)))</f>
        <v>0</v>
      </c>
      <c r="O28" s="6">
        <f>IF(O$10&gt;1,0,IF(O$10=1,IF('Gradebook - S26 - CPE 221'!H28&gt;=3,0,1),IF('Gradebook - S26 - CPE 221'!H28&gt;=O$9,0,1)))</f>
        <v>0</v>
      </c>
      <c r="P28" s="6">
        <f>IF(P$10&gt;1,0,IF(P$10=1,IF('Gradebook - S26 - CPE 221'!I28&gt;=3,0,1),IF('Gradebook - S26 - CPE 221'!I28&gt;=P$9,0,1)))</f>
        <v>0</v>
      </c>
      <c r="Q28" s="6">
        <f>IF(Q$10&gt;1,0,IF(Q$10=1,IF('Gradebook - S26 - CPE 221'!J28&gt;=3,0,1),IF('Gradebook - S26 - CPE 221'!J28&gt;=Q$9,0,1)))</f>
        <v>0</v>
      </c>
      <c r="R28" s="6">
        <f>IF(R$10&gt;1,0,IF(R$10=1,IF('Gradebook - S26 - CPE 221'!K28&gt;=3,0,1),IF('Gradebook - S26 - CPE 221'!K28&gt;=R$9,0,1)))</f>
        <v>0</v>
      </c>
      <c r="S28" s="6">
        <f>IF(S$10&gt;1,0,IF(S$10=1,IF('Gradebook - S26 - CPE 221'!L28&gt;=3,0,1),IF('Gradebook - S26 - CPE 221'!L28&gt;=S$9,0,1)))</f>
        <v>0</v>
      </c>
      <c r="T28" s="6">
        <f>IF(T$10&gt;1,0,IF(T$10=1,IF('Gradebook - S26 - CPE 221'!M28&gt;=3,0,1),IF('Gradebook - S26 - CPE 221'!M28&gt;=T$9,0,1)))</f>
        <v>0</v>
      </c>
      <c r="U28" s="6">
        <f>IF(U$10&gt;0,0,IF(U$10=0,IF('Gradebook - S26 - CPE 221'!N28&gt;=U$9,0,1)))</f>
        <v>0</v>
      </c>
      <c r="V28" s="6">
        <f>IF(V$10&gt;0,0,IF(V$10=0,IF('Gradebook - S26 - CPE 221'!O28&gt;=V$9,0,1)))</f>
        <v>0</v>
      </c>
      <c r="W28" s="6">
        <f>IF(W$10&gt;0,0,IF(W$10=0,IF('Gradebook - S26 - CPE 221'!P28&gt;=W$9,0,1)))</f>
        <v>0</v>
      </c>
      <c r="X28" s="6">
        <f>IF(X$10&gt;0,0,IF(X$10=0,IF('Gradebook - S26 - CPE 221'!Q28&gt;=X$9,0,1)))</f>
        <v>0</v>
      </c>
    </row>
    <row r="29" spans="3:24" x14ac:dyDescent="0.2">
      <c r="C29" s="6">
        <v>13</v>
      </c>
      <c r="D29" s="6" t="str">
        <f t="shared" si="0"/>
        <v>A</v>
      </c>
      <c r="E29" s="6" t="str">
        <f t="shared" si="1"/>
        <v/>
      </c>
      <c r="F29" s="6" t="str">
        <f t="shared" si="2"/>
        <v>A</v>
      </c>
      <c r="G29" s="6" cm="1">
        <f t="array" ref="G29">_xlfn.XLOOKUP(F29, {"A","A-","B+","B","C+","C","D","F"}, {100,90,85,80,75,70,60,50})</f>
        <v>100</v>
      </c>
      <c r="H29" s="6">
        <f>IF('LO16'!E20&gt;=0.85,IF('LO17'!D20&gt;=0.85,1,FALSE),FALSE)</f>
        <v>1</v>
      </c>
      <c r="I29" s="6">
        <f t="shared" si="3"/>
        <v>0</v>
      </c>
      <c r="J29" s="6">
        <f>IF(J$10&gt;1,0,IF(J$10=1,IF('Gradebook - S26 - CPE 221'!C29&gt;=3,0,1),IF('Gradebook - S26 - CPE 221'!C29&gt;=J$9,0,1)))</f>
        <v>0</v>
      </c>
      <c r="K29" s="6">
        <f>IF(K$10&gt;1,0,IF(K$10=1,IF('Gradebook - S26 - CPE 221'!D29&gt;=3,0,1),IF('Gradebook - S26 - CPE 221'!D29&gt;=K$9,0,1)))</f>
        <v>0</v>
      </c>
      <c r="L29" s="6">
        <f>IF(L$10&gt;1,0,IF(L$10=1,IF('Gradebook - S26 - CPE 221'!E29&gt;=3,0,1),IF('Gradebook - S26 - CPE 221'!E29&gt;=L$9,0,1)))</f>
        <v>0</v>
      </c>
      <c r="M29" s="6">
        <f>IF(M$10&gt;1,0,IF(M$10=1,IF('Gradebook - S26 - CPE 221'!F29&gt;=3,0,1),IF('Gradebook - S26 - CPE 221'!F29&gt;=M$9,0,1)))</f>
        <v>0</v>
      </c>
      <c r="N29" s="6">
        <f>IF(N$10&gt;1,0,IF(N$10=1,IF('Gradebook - S26 - CPE 221'!G29&gt;=3,0,1),IF('Gradebook - S26 - CPE 221'!G29&gt;=N$9,0,1)))</f>
        <v>0</v>
      </c>
      <c r="O29" s="6">
        <f>IF(O$10&gt;1,0,IF(O$10=1,IF('Gradebook - S26 - CPE 221'!H29&gt;=3,0,1),IF('Gradebook - S26 - CPE 221'!H29&gt;=O$9,0,1)))</f>
        <v>0</v>
      </c>
      <c r="P29" s="6">
        <f>IF(P$10&gt;1,0,IF(P$10=1,IF('Gradebook - S26 - CPE 221'!I29&gt;=3,0,1),IF('Gradebook - S26 - CPE 221'!I29&gt;=P$9,0,1)))</f>
        <v>0</v>
      </c>
      <c r="Q29" s="6">
        <f>IF(Q$10&gt;1,0,IF(Q$10=1,IF('Gradebook - S26 - CPE 221'!J29&gt;=3,0,1),IF('Gradebook - S26 - CPE 221'!J29&gt;=Q$9,0,1)))</f>
        <v>0</v>
      </c>
      <c r="R29" s="6">
        <f>IF(R$10&gt;1,0,IF(R$10=1,IF('Gradebook - S26 - CPE 221'!K29&gt;=3,0,1),IF('Gradebook - S26 - CPE 221'!K29&gt;=R$9,0,1)))</f>
        <v>0</v>
      </c>
      <c r="S29" s="6">
        <f>IF(S$10&gt;1,0,IF(S$10=1,IF('Gradebook - S26 - CPE 221'!L29&gt;=3,0,1),IF('Gradebook - S26 - CPE 221'!L29&gt;=S$9,0,1)))</f>
        <v>0</v>
      </c>
      <c r="T29" s="6">
        <f>IF(T$10&gt;1,0,IF(T$10=1,IF('Gradebook - S26 - CPE 221'!M29&gt;=3,0,1),IF('Gradebook - S26 - CPE 221'!M29&gt;=T$9,0,1)))</f>
        <v>0</v>
      </c>
      <c r="U29" s="6">
        <f>IF(U$10&gt;0,0,IF(U$10=0,IF('Gradebook - S26 - CPE 221'!N29&gt;=U$9,0,1)))</f>
        <v>0</v>
      </c>
      <c r="V29" s="6">
        <f>IF(V$10&gt;0,0,IF(V$10=0,IF('Gradebook - S26 - CPE 221'!O29&gt;=V$9,0,1)))</f>
        <v>0</v>
      </c>
      <c r="W29" s="6">
        <f>IF(W$10&gt;0,0,IF(W$10=0,IF('Gradebook - S26 - CPE 221'!P29&gt;=W$9,0,1)))</f>
        <v>0</v>
      </c>
      <c r="X29" s="6">
        <f>IF(X$10&gt;0,0,IF(X$10=0,IF('Gradebook - S26 - CPE 221'!Q29&gt;=X$9,0,1)))</f>
        <v>0</v>
      </c>
    </row>
    <row r="30" spans="3:24" x14ac:dyDescent="0.2">
      <c r="C30" s="6">
        <v>14</v>
      </c>
      <c r="D30" s="6" t="str">
        <f t="shared" si="0"/>
        <v>A</v>
      </c>
      <c r="E30" s="6" t="str">
        <f t="shared" si="1"/>
        <v/>
      </c>
      <c r="F30" s="6" t="str">
        <f t="shared" si="2"/>
        <v>A</v>
      </c>
      <c r="G30" s="6" cm="1">
        <f t="array" ref="G30">_xlfn.XLOOKUP(F30, {"A","A-","B+","B","C+","C","D","F"}, {100,90,85,80,75,70,60,50})</f>
        <v>100</v>
      </c>
      <c r="H30" s="6">
        <f>IF('LO16'!E21&gt;=0.85,IF('LO17'!D21&gt;=0.85,1,FALSE),FALSE)</f>
        <v>1</v>
      </c>
      <c r="I30" s="6">
        <f t="shared" si="3"/>
        <v>0</v>
      </c>
      <c r="J30" s="6">
        <f>IF(J$10&gt;1,0,IF(J$10=1,IF('Gradebook - S26 - CPE 221'!C30&gt;=3,0,1),IF('Gradebook - S26 - CPE 221'!C30&gt;=J$9,0,1)))</f>
        <v>0</v>
      </c>
      <c r="K30" s="6">
        <f>IF(K$10&gt;1,0,IF(K$10=1,IF('Gradebook - S26 - CPE 221'!D30&gt;=3,0,1),IF('Gradebook - S26 - CPE 221'!D30&gt;=K$9,0,1)))</f>
        <v>0</v>
      </c>
      <c r="L30" s="6">
        <f>IF(L$10&gt;1,0,IF(L$10=1,IF('Gradebook - S26 - CPE 221'!E30&gt;=3,0,1),IF('Gradebook - S26 - CPE 221'!E30&gt;=L$9,0,1)))</f>
        <v>0</v>
      </c>
      <c r="M30" s="6">
        <f>IF(M$10&gt;1,0,IF(M$10=1,IF('Gradebook - S26 - CPE 221'!F30&gt;=3,0,1),IF('Gradebook - S26 - CPE 221'!F30&gt;=M$9,0,1)))</f>
        <v>0</v>
      </c>
      <c r="N30" s="6">
        <f>IF(N$10&gt;1,0,IF(N$10=1,IF('Gradebook - S26 - CPE 221'!G30&gt;=3,0,1),IF('Gradebook - S26 - CPE 221'!G30&gt;=N$9,0,1)))</f>
        <v>0</v>
      </c>
      <c r="O30" s="6">
        <f>IF(O$10&gt;1,0,IF(O$10=1,IF('Gradebook - S26 - CPE 221'!H30&gt;=3,0,1),IF('Gradebook - S26 - CPE 221'!H30&gt;=O$9,0,1)))</f>
        <v>0</v>
      </c>
      <c r="P30" s="6">
        <f>IF(P$10&gt;1,0,IF(P$10=1,IF('Gradebook - S26 - CPE 221'!I30&gt;=3,0,1),IF('Gradebook - S26 - CPE 221'!I30&gt;=P$9,0,1)))</f>
        <v>0</v>
      </c>
      <c r="Q30" s="6">
        <f>IF(Q$10&gt;1,0,IF(Q$10=1,IF('Gradebook - S26 - CPE 221'!J30&gt;=3,0,1),IF('Gradebook - S26 - CPE 221'!J30&gt;=Q$9,0,1)))</f>
        <v>0</v>
      </c>
      <c r="R30" s="6">
        <f>IF(R$10&gt;1,0,IF(R$10=1,IF('Gradebook - S26 - CPE 221'!K30&gt;=3,0,1),IF('Gradebook - S26 - CPE 221'!K30&gt;=R$9,0,1)))</f>
        <v>0</v>
      </c>
      <c r="S30" s="6">
        <f>IF(S$10&gt;1,0,IF(S$10=1,IF('Gradebook - S26 - CPE 221'!L30&gt;=3,0,1),IF('Gradebook - S26 - CPE 221'!L30&gt;=S$9,0,1)))</f>
        <v>0</v>
      </c>
      <c r="T30" s="6">
        <f>IF(T$10&gt;1,0,IF(T$10=1,IF('Gradebook - S26 - CPE 221'!M30&gt;=3,0,1),IF('Gradebook - S26 - CPE 221'!M30&gt;=T$9,0,1)))</f>
        <v>0</v>
      </c>
      <c r="U30" s="6">
        <f>IF(U$10&gt;0,0,IF(U$10=0,IF('Gradebook - S26 - CPE 221'!N30&gt;=U$9,0,1)))</f>
        <v>0</v>
      </c>
      <c r="V30" s="6">
        <f>IF(V$10&gt;0,0,IF(V$10=0,IF('Gradebook - S26 - CPE 221'!O30&gt;=V$9,0,1)))</f>
        <v>0</v>
      </c>
      <c r="W30" s="6">
        <f>IF(W$10&gt;0,0,IF(W$10=0,IF('Gradebook - S26 - CPE 221'!P30&gt;=W$9,0,1)))</f>
        <v>0</v>
      </c>
      <c r="X30" s="6">
        <f>IF(X$10&gt;0,0,IF(X$10=0,IF('Gradebook - S26 - CPE 221'!Q30&gt;=X$9,0,1)))</f>
        <v>0</v>
      </c>
    </row>
    <row r="31" spans="3:24" x14ac:dyDescent="0.2">
      <c r="C31" s="6">
        <v>15</v>
      </c>
      <c r="D31" s="6" t="str">
        <f t="shared" si="0"/>
        <v>A</v>
      </c>
      <c r="E31" s="6" t="str">
        <f t="shared" si="1"/>
        <v/>
      </c>
      <c r="F31" s="6" t="str">
        <f t="shared" si="2"/>
        <v>A</v>
      </c>
      <c r="G31" s="6" cm="1">
        <f t="array" ref="G31">_xlfn.XLOOKUP(F31, {"A","A-","B+","B","C+","C","D","F"}, {100,90,85,80,75,70,60,50})</f>
        <v>100</v>
      </c>
      <c r="H31" s="6">
        <f>IF('LO16'!E22&gt;=0.85,IF('LO17'!D22&gt;=0.85,1,FALSE),FALSE)</f>
        <v>1</v>
      </c>
      <c r="I31" s="6">
        <f t="shared" si="3"/>
        <v>0</v>
      </c>
      <c r="J31" s="6">
        <f>IF(J$10&gt;1,0,IF(J$10=1,IF('Gradebook - S26 - CPE 221'!C31&gt;=3,0,1),IF('Gradebook - S26 - CPE 221'!C31&gt;=J$9,0,1)))</f>
        <v>0</v>
      </c>
      <c r="K31" s="6">
        <f>IF(K$10&gt;1,0,IF(K$10=1,IF('Gradebook - S26 - CPE 221'!D31&gt;=3,0,1),IF('Gradebook - S26 - CPE 221'!D31&gt;=K$9,0,1)))</f>
        <v>0</v>
      </c>
      <c r="L31" s="6">
        <f>IF(L$10&gt;1,0,IF(L$10=1,IF('Gradebook - S26 - CPE 221'!E31&gt;=3,0,1),IF('Gradebook - S26 - CPE 221'!E31&gt;=L$9,0,1)))</f>
        <v>0</v>
      </c>
      <c r="M31" s="6">
        <f>IF(M$10&gt;1,0,IF(M$10=1,IF('Gradebook - S26 - CPE 221'!F31&gt;=3,0,1),IF('Gradebook - S26 - CPE 221'!F31&gt;=M$9,0,1)))</f>
        <v>0</v>
      </c>
      <c r="N31" s="6">
        <f>IF(N$10&gt;1,0,IF(N$10=1,IF('Gradebook - S26 - CPE 221'!G31&gt;=3,0,1),IF('Gradebook - S26 - CPE 221'!G31&gt;=N$9,0,1)))</f>
        <v>0</v>
      </c>
      <c r="O31" s="6">
        <f>IF(O$10&gt;1,0,IF(O$10=1,IF('Gradebook - S26 - CPE 221'!H31&gt;=3,0,1),IF('Gradebook - S26 - CPE 221'!H31&gt;=O$9,0,1)))</f>
        <v>0</v>
      </c>
      <c r="P31" s="6">
        <f>IF(P$10&gt;1,0,IF(P$10=1,IF('Gradebook - S26 - CPE 221'!I31&gt;=3,0,1),IF('Gradebook - S26 - CPE 221'!I31&gt;=P$9,0,1)))</f>
        <v>0</v>
      </c>
      <c r="Q31" s="6">
        <f>IF(Q$10&gt;1,0,IF(Q$10=1,IF('Gradebook - S26 - CPE 221'!J31&gt;=3,0,1),IF('Gradebook - S26 - CPE 221'!J31&gt;=Q$9,0,1)))</f>
        <v>0</v>
      </c>
      <c r="R31" s="6">
        <f>IF(R$10&gt;1,0,IF(R$10=1,IF('Gradebook - S26 - CPE 221'!K31&gt;=3,0,1),IF('Gradebook - S26 - CPE 221'!K31&gt;=R$9,0,1)))</f>
        <v>0</v>
      </c>
      <c r="S31" s="6">
        <f>IF(S$10&gt;1,0,IF(S$10=1,IF('Gradebook - S26 - CPE 221'!L31&gt;=3,0,1),IF('Gradebook - S26 - CPE 221'!L31&gt;=S$9,0,1)))</f>
        <v>0</v>
      </c>
      <c r="T31" s="6">
        <f>IF(T$10&gt;1,0,IF(T$10=1,IF('Gradebook - S26 - CPE 221'!M31&gt;=3,0,1),IF('Gradebook - S26 - CPE 221'!M31&gt;=T$9,0,1)))</f>
        <v>0</v>
      </c>
      <c r="U31" s="6">
        <f>IF(U$10&gt;0,0,IF(U$10=0,IF('Gradebook - S26 - CPE 221'!N31&gt;=U$9,0,1)))</f>
        <v>0</v>
      </c>
      <c r="V31" s="6">
        <f>IF(V$10&gt;0,0,IF(V$10=0,IF('Gradebook - S26 - CPE 221'!O31&gt;=V$9,0,1)))</f>
        <v>0</v>
      </c>
      <c r="W31" s="6">
        <f>IF(W$10&gt;0,0,IF(W$10=0,IF('Gradebook - S26 - CPE 221'!P31&gt;=W$9,0,1)))</f>
        <v>0</v>
      </c>
      <c r="X31" s="6">
        <f>IF(X$10&gt;0,0,IF(X$10=0,IF('Gradebook - S26 - CPE 221'!Q31&gt;=X$9,0,1)))</f>
        <v>0</v>
      </c>
    </row>
    <row r="32" spans="3:24" x14ac:dyDescent="0.2">
      <c r="C32" s="6">
        <v>16</v>
      </c>
      <c r="D32" s="6" t="str">
        <f t="shared" si="0"/>
        <v>A</v>
      </c>
      <c r="E32" s="6" t="str">
        <f t="shared" si="1"/>
        <v/>
      </c>
      <c r="F32" s="6" t="str">
        <f t="shared" si="2"/>
        <v>A</v>
      </c>
      <c r="G32" s="6" cm="1">
        <f t="array" ref="G32">_xlfn.XLOOKUP(F32, {"A","A-","B+","B","C+","C","D","F"}, {100,90,85,80,75,70,60,50})</f>
        <v>100</v>
      </c>
      <c r="H32" s="6">
        <f>IF('LO16'!E23&gt;=0.85,IF('LO17'!D23&gt;=0.85,1,FALSE),FALSE)</f>
        <v>1</v>
      </c>
      <c r="I32" s="6">
        <f t="shared" si="3"/>
        <v>0</v>
      </c>
      <c r="J32" s="6">
        <f>IF(J$10&gt;1,0,IF(J$10=1,IF('Gradebook - S26 - CPE 221'!C32&gt;=3,0,1),IF('Gradebook - S26 - CPE 221'!C32&gt;=J$9,0,1)))</f>
        <v>0</v>
      </c>
      <c r="K32" s="6">
        <f>IF(K$10&gt;1,0,IF(K$10=1,IF('Gradebook - S26 - CPE 221'!D32&gt;=3,0,1),IF('Gradebook - S26 - CPE 221'!D32&gt;=K$9,0,1)))</f>
        <v>0</v>
      </c>
      <c r="L32" s="6">
        <f>IF(L$10&gt;1,0,IF(L$10=1,IF('Gradebook - S26 - CPE 221'!E32&gt;=3,0,1),IF('Gradebook - S26 - CPE 221'!E32&gt;=L$9,0,1)))</f>
        <v>0</v>
      </c>
      <c r="M32" s="6">
        <f>IF(M$10&gt;1,0,IF(M$10=1,IF('Gradebook - S26 - CPE 221'!F32&gt;=3,0,1),IF('Gradebook - S26 - CPE 221'!F32&gt;=M$9,0,1)))</f>
        <v>0</v>
      </c>
      <c r="N32" s="6">
        <f>IF(N$10&gt;1,0,IF(N$10=1,IF('Gradebook - S26 - CPE 221'!G32&gt;=3,0,1),IF('Gradebook - S26 - CPE 221'!G32&gt;=N$9,0,1)))</f>
        <v>0</v>
      </c>
      <c r="O32" s="6">
        <f>IF(O$10&gt;1,0,IF(O$10=1,IF('Gradebook - S26 - CPE 221'!H32&gt;=3,0,1),IF('Gradebook - S26 - CPE 221'!H32&gt;=O$9,0,1)))</f>
        <v>0</v>
      </c>
      <c r="P32" s="6">
        <f>IF(P$10&gt;1,0,IF(P$10=1,IF('Gradebook - S26 - CPE 221'!I32&gt;=3,0,1),IF('Gradebook - S26 - CPE 221'!I32&gt;=P$9,0,1)))</f>
        <v>0</v>
      </c>
      <c r="Q32" s="6">
        <f>IF(Q$10&gt;1,0,IF(Q$10=1,IF('Gradebook - S26 - CPE 221'!J32&gt;=3,0,1),IF('Gradebook - S26 - CPE 221'!J32&gt;=Q$9,0,1)))</f>
        <v>0</v>
      </c>
      <c r="R32" s="6">
        <f>IF(R$10&gt;1,0,IF(R$10=1,IF('Gradebook - S26 - CPE 221'!K32&gt;=3,0,1),IF('Gradebook - S26 - CPE 221'!K32&gt;=R$9,0,1)))</f>
        <v>0</v>
      </c>
      <c r="S32" s="6">
        <f>IF(S$10&gt;1,0,IF(S$10=1,IF('Gradebook - S26 - CPE 221'!L32&gt;=3,0,1),IF('Gradebook - S26 - CPE 221'!L32&gt;=S$9,0,1)))</f>
        <v>0</v>
      </c>
      <c r="T32" s="6">
        <f>IF(T$10&gt;1,0,IF(T$10=1,IF('Gradebook - S26 - CPE 221'!M32&gt;=3,0,1),IF('Gradebook - S26 - CPE 221'!M32&gt;=T$9,0,1)))</f>
        <v>0</v>
      </c>
      <c r="U32" s="6">
        <f>IF(U$10&gt;0,0,IF(U$10=0,IF('Gradebook - S26 - CPE 221'!N32&gt;=U$9,0,1)))</f>
        <v>0</v>
      </c>
      <c r="V32" s="6">
        <f>IF(V$10&gt;0,0,IF(V$10=0,IF('Gradebook - S26 - CPE 221'!O32&gt;=V$9,0,1)))</f>
        <v>0</v>
      </c>
      <c r="W32" s="6">
        <f>IF(W$10&gt;0,0,IF(W$10=0,IF('Gradebook - S26 - CPE 221'!P32&gt;=W$9,0,1)))</f>
        <v>0</v>
      </c>
      <c r="X32" s="6">
        <f>IF(X$10&gt;0,0,IF(X$10=0,IF('Gradebook - S26 - CPE 221'!Q32&gt;=X$9,0,1)))</f>
        <v>0</v>
      </c>
    </row>
    <row r="33" spans="3:24" x14ac:dyDescent="0.2">
      <c r="C33" s="6">
        <v>17</v>
      </c>
      <c r="D33" s="6" t="str">
        <f>IF(I33&lt;=1,"A",IF(I33&lt;=3,"B",IF(I33&lt;=4,"C",IF(I33&lt;=5,"D","F"))))</f>
        <v>A</v>
      </c>
      <c r="E33" s="6" t="str">
        <f t="shared" si="1"/>
        <v/>
      </c>
      <c r="F33" s="6" t="str">
        <f t="shared" si="2"/>
        <v>A</v>
      </c>
      <c r="G33" s="6" cm="1">
        <f t="array" ref="G33">_xlfn.XLOOKUP(F33, {"A","A-","B+","B","C+","C","D","F"}, {100,90,85,80,75,70,60,50})</f>
        <v>100</v>
      </c>
      <c r="H33" s="6">
        <f>IF('LO16'!E24&gt;=0.85,IF('LO17'!D24&gt;=0.85,1,FALSE),FALSE)</f>
        <v>1</v>
      </c>
      <c r="I33" s="6">
        <f t="shared" si="3"/>
        <v>0</v>
      </c>
      <c r="J33" s="6">
        <f>IF(J$10&gt;1,0,IF(J$10=1,IF('Gradebook - S26 - CPE 221'!C33&gt;=3,0,1),IF('Gradebook - S26 - CPE 221'!C33&gt;=J$9,0,1)))</f>
        <v>0</v>
      </c>
      <c r="K33" s="6">
        <f>IF(K$10&gt;1,0,IF(K$10=1,IF('Gradebook - S26 - CPE 221'!D33&gt;=3,0,1),IF('Gradebook - S26 - CPE 221'!D33&gt;=K$9,0,1)))</f>
        <v>0</v>
      </c>
      <c r="L33" s="6">
        <f>IF(L$10&gt;1,0,IF(L$10=1,IF('Gradebook - S26 - CPE 221'!E33&gt;=3,0,1),IF('Gradebook - S26 - CPE 221'!E33&gt;=L$9,0,1)))</f>
        <v>0</v>
      </c>
      <c r="M33" s="6">
        <f>IF(M$10&gt;1,0,IF(M$10=1,IF('Gradebook - S26 - CPE 221'!F33&gt;=3,0,1),IF('Gradebook - S26 - CPE 221'!F33&gt;=M$9,0,1)))</f>
        <v>0</v>
      </c>
      <c r="N33" s="6">
        <f>IF(N$10&gt;1,0,IF(N$10=1,IF('Gradebook - S26 - CPE 221'!G33&gt;=3,0,1),IF('Gradebook - S26 - CPE 221'!G33&gt;=N$9,0,1)))</f>
        <v>0</v>
      </c>
      <c r="O33" s="6">
        <f>IF(O$10&gt;1,0,IF(O$10=1,IF('Gradebook - S26 - CPE 221'!H33&gt;=3,0,1),IF('Gradebook - S26 - CPE 221'!H33&gt;=O$9,0,1)))</f>
        <v>0</v>
      </c>
      <c r="P33" s="6">
        <f>IF(P$10&gt;1,0,IF(P$10=1,IF('Gradebook - S26 - CPE 221'!I33&gt;=3,0,1),IF('Gradebook - S26 - CPE 221'!I33&gt;=P$9,0,1)))</f>
        <v>0</v>
      </c>
      <c r="Q33" s="6">
        <f>IF(Q$10&gt;1,0,IF(Q$10=1,IF('Gradebook - S26 - CPE 221'!J33&gt;=3,0,1),IF('Gradebook - S26 - CPE 221'!J33&gt;=Q$9,0,1)))</f>
        <v>0</v>
      </c>
      <c r="R33" s="6">
        <f>IF(R$10&gt;1,0,IF(R$10=1,IF('Gradebook - S26 - CPE 221'!K33&gt;=3,0,1),IF('Gradebook - S26 - CPE 221'!K33&gt;=R$9,0,1)))</f>
        <v>0</v>
      </c>
      <c r="S33" s="6">
        <f>IF(S$10&gt;1,0,IF(S$10=1,IF('Gradebook - S26 - CPE 221'!L33&gt;=3,0,1),IF('Gradebook - S26 - CPE 221'!L33&gt;=S$9,0,1)))</f>
        <v>0</v>
      </c>
      <c r="T33" s="6">
        <f>IF(T$10&gt;1,0,IF(T$10=1,IF('Gradebook - S26 - CPE 221'!M33&gt;=3,0,1),IF('Gradebook - S26 - CPE 221'!M33&gt;=T$9,0,1)))</f>
        <v>0</v>
      </c>
      <c r="U33" s="6">
        <f>IF(U$10&gt;0,0,IF(U$10=0,IF('Gradebook - S26 - CPE 221'!N33&gt;=U$9,0,1)))</f>
        <v>0</v>
      </c>
      <c r="V33" s="6">
        <f>IF(V$10&gt;0,0,IF(V$10=0,IF('Gradebook - S26 - CPE 221'!O33&gt;=V$9,0,1)))</f>
        <v>0</v>
      </c>
      <c r="W33" s="6">
        <f>IF(W$10&gt;0,0,IF(W$10=0,IF('Gradebook - S26 - CPE 221'!P33&gt;=W$9,0,1)))</f>
        <v>0</v>
      </c>
      <c r="X33" s="6">
        <f>IF(X$10&gt;0,0,IF(X$10=0,IF('Gradebook - S26 - CPE 221'!Q33&gt;=X$9,0,1)))</f>
        <v>0</v>
      </c>
    </row>
    <row r="34" spans="3:24" x14ac:dyDescent="0.2">
      <c r="C34" s="6">
        <v>18</v>
      </c>
      <c r="D34" s="6" t="str">
        <f t="shared" si="0"/>
        <v>A</v>
      </c>
      <c r="E34" s="6" t="str">
        <f t="shared" si="1"/>
        <v/>
      </c>
      <c r="F34" s="6" t="str">
        <f t="shared" si="2"/>
        <v>A</v>
      </c>
      <c r="G34" s="6" cm="1">
        <f t="array" ref="G34">_xlfn.XLOOKUP(F34, {"A","A-","B+","B","C+","C","D","F"}, {100,90,85,80,75,70,60,50})</f>
        <v>100</v>
      </c>
      <c r="H34" s="6">
        <f>IF('LO16'!E25&gt;=0.85,IF('LO17'!D25&gt;=0.85,1,FALSE),FALSE)</f>
        <v>1</v>
      </c>
      <c r="I34" s="6">
        <f t="shared" si="3"/>
        <v>0</v>
      </c>
      <c r="J34" s="6">
        <f>IF(J$10&gt;1,0,IF(J$10=1,IF('Gradebook - S26 - CPE 221'!C34&gt;=3,0,1),IF('Gradebook - S26 - CPE 221'!C34&gt;=J$9,0,1)))</f>
        <v>0</v>
      </c>
      <c r="K34" s="6">
        <f>IF(K$10&gt;1,0,IF(K$10=1,IF('Gradebook - S26 - CPE 221'!D34&gt;=3,0,1),IF('Gradebook - S26 - CPE 221'!D34&gt;=K$9,0,1)))</f>
        <v>0</v>
      </c>
      <c r="L34" s="6">
        <f>IF(L$10&gt;1,0,IF(L$10=1,IF('Gradebook - S26 - CPE 221'!E34&gt;=3,0,1),IF('Gradebook - S26 - CPE 221'!E34&gt;=L$9,0,1)))</f>
        <v>0</v>
      </c>
      <c r="M34" s="6">
        <f>IF(M$10&gt;1,0,IF(M$10=1,IF('Gradebook - S26 - CPE 221'!F34&gt;=3,0,1),IF('Gradebook - S26 - CPE 221'!F34&gt;=M$9,0,1)))</f>
        <v>0</v>
      </c>
      <c r="N34" s="6">
        <f>IF(N$10&gt;1,0,IF(N$10=1,IF('Gradebook - S26 - CPE 221'!G34&gt;=3,0,1),IF('Gradebook - S26 - CPE 221'!G34&gt;=N$9,0,1)))</f>
        <v>0</v>
      </c>
      <c r="O34" s="6">
        <f>IF(O$10&gt;1,0,IF(O$10=1,IF('Gradebook - S26 - CPE 221'!H34&gt;=3,0,1),IF('Gradebook - S26 - CPE 221'!H34&gt;=O$9,0,1)))</f>
        <v>0</v>
      </c>
      <c r="P34" s="6">
        <f>IF(P$10&gt;1,0,IF(P$10=1,IF('Gradebook - S26 - CPE 221'!I34&gt;=3,0,1),IF('Gradebook - S26 - CPE 221'!I34&gt;=P$9,0,1)))</f>
        <v>0</v>
      </c>
      <c r="Q34" s="6">
        <f>IF(Q$10&gt;1,0,IF(Q$10=1,IF('Gradebook - S26 - CPE 221'!J34&gt;=3,0,1),IF('Gradebook - S26 - CPE 221'!J34&gt;=Q$9,0,1)))</f>
        <v>0</v>
      </c>
      <c r="R34" s="6">
        <f>IF(R$10&gt;1,0,IF(R$10=1,IF('Gradebook - S26 - CPE 221'!K34&gt;=3,0,1),IF('Gradebook - S26 - CPE 221'!K34&gt;=R$9,0,1)))</f>
        <v>0</v>
      </c>
      <c r="S34" s="6">
        <f>IF(S$10&gt;1,0,IF(S$10=1,IF('Gradebook - S26 - CPE 221'!L34&gt;=3,0,1),IF('Gradebook - S26 - CPE 221'!L34&gt;=S$9,0,1)))</f>
        <v>0</v>
      </c>
      <c r="T34" s="6">
        <f>IF(T$10&gt;1,0,IF(T$10=1,IF('Gradebook - S26 - CPE 221'!M34&gt;=3,0,1),IF('Gradebook - S26 - CPE 221'!M34&gt;=T$9,0,1)))</f>
        <v>0</v>
      </c>
      <c r="U34" s="6">
        <f>IF(U$10&gt;0,0,IF(U$10=0,IF('Gradebook - S26 - CPE 221'!N34&gt;=U$9,0,1)))</f>
        <v>0</v>
      </c>
      <c r="V34" s="6">
        <f>IF(V$10&gt;0,0,IF(V$10=0,IF('Gradebook - S26 - CPE 221'!O34&gt;=V$9,0,1)))</f>
        <v>0</v>
      </c>
      <c r="W34" s="6">
        <f>IF(W$10&gt;0,0,IF(W$10=0,IF('Gradebook - S26 - CPE 221'!P34&gt;=W$9,0,1)))</f>
        <v>0</v>
      </c>
      <c r="X34" s="6">
        <f>IF(X$10&gt;0,0,IF(X$10=0,IF('Gradebook - S26 - CPE 221'!Q34&gt;=X$9,0,1)))</f>
        <v>0</v>
      </c>
    </row>
    <row r="35" spans="3:24" x14ac:dyDescent="0.2">
      <c r="C35" s="6">
        <v>19</v>
      </c>
      <c r="D35" s="6" t="str">
        <f t="shared" si="0"/>
        <v>A</v>
      </c>
      <c r="E35" s="6" t="str">
        <f t="shared" si="1"/>
        <v/>
      </c>
      <c r="F35" s="6" t="str">
        <f t="shared" si="2"/>
        <v>A</v>
      </c>
      <c r="G35" s="6" cm="1">
        <f t="array" ref="G35">_xlfn.XLOOKUP(F35, {"A","A-","B+","B","C+","C","D","F"}, {100,90,85,80,75,70,60,50})</f>
        <v>100</v>
      </c>
      <c r="H35" s="6">
        <f>IF('LO16'!E26&gt;=0.85,IF('LO17'!D26&gt;=0.85,1,FALSE),FALSE)</f>
        <v>1</v>
      </c>
      <c r="I35" s="6">
        <f t="shared" si="3"/>
        <v>0</v>
      </c>
      <c r="J35" s="6">
        <f>IF(J$10&gt;1,0,IF(J$10=1,IF('Gradebook - S26 - CPE 221'!C35&gt;=3,0,1),IF('Gradebook - S26 - CPE 221'!C35&gt;=J$9,0,1)))</f>
        <v>0</v>
      </c>
      <c r="K35" s="6">
        <f>IF(K$10&gt;1,0,IF(K$10=1,IF('Gradebook - S26 - CPE 221'!D35&gt;=3,0,1),IF('Gradebook - S26 - CPE 221'!D35&gt;=K$9,0,1)))</f>
        <v>0</v>
      </c>
      <c r="L35" s="6">
        <f>IF(L$10&gt;1,0,IF(L$10=1,IF('Gradebook - S26 - CPE 221'!E35&gt;=3,0,1),IF('Gradebook - S26 - CPE 221'!E35&gt;=L$9,0,1)))</f>
        <v>0</v>
      </c>
      <c r="M35" s="6">
        <f>IF(M$10&gt;1,0,IF(M$10=1,IF('Gradebook - S26 - CPE 221'!F35&gt;=3,0,1),IF('Gradebook - S26 - CPE 221'!F35&gt;=M$9,0,1)))</f>
        <v>0</v>
      </c>
      <c r="N35" s="6">
        <f>IF(N$10&gt;1,0,IF(N$10=1,IF('Gradebook - S26 - CPE 221'!G35&gt;=3,0,1),IF('Gradebook - S26 - CPE 221'!G35&gt;=N$9,0,1)))</f>
        <v>0</v>
      </c>
      <c r="O35" s="6">
        <f>IF(O$10&gt;1,0,IF(O$10=1,IF('Gradebook - S26 - CPE 221'!H35&gt;=3,0,1),IF('Gradebook - S26 - CPE 221'!H35&gt;=O$9,0,1)))</f>
        <v>0</v>
      </c>
      <c r="P35" s="6">
        <f>IF(P$10&gt;1,0,IF(P$10=1,IF('Gradebook - S26 - CPE 221'!I35&gt;=3,0,1),IF('Gradebook - S26 - CPE 221'!I35&gt;=P$9,0,1)))</f>
        <v>0</v>
      </c>
      <c r="Q35" s="6">
        <f>IF(Q$10&gt;1,0,IF(Q$10=1,IF('Gradebook - S26 - CPE 221'!J35&gt;=3,0,1),IF('Gradebook - S26 - CPE 221'!J35&gt;=Q$9,0,1)))</f>
        <v>0</v>
      </c>
      <c r="R35" s="6">
        <f>IF(R$10&gt;1,0,IF(R$10=1,IF('Gradebook - S26 - CPE 221'!K35&gt;=3,0,1),IF('Gradebook - S26 - CPE 221'!K35&gt;=R$9,0,1)))</f>
        <v>0</v>
      </c>
      <c r="S35" s="6">
        <f>IF(S$10&gt;1,0,IF(S$10=1,IF('Gradebook - S26 - CPE 221'!L35&gt;=3,0,1),IF('Gradebook - S26 - CPE 221'!L35&gt;=S$9,0,1)))</f>
        <v>0</v>
      </c>
      <c r="T35" s="6">
        <f>IF(T$10&gt;1,0,IF(T$10=1,IF('Gradebook - S26 - CPE 221'!M35&gt;=3,0,1),IF('Gradebook - S26 - CPE 221'!M35&gt;=T$9,0,1)))</f>
        <v>0</v>
      </c>
      <c r="U35" s="6">
        <f>IF(U$10&gt;0,0,IF(U$10=0,IF('Gradebook - S26 - CPE 221'!N35&gt;=U$9,0,1)))</f>
        <v>0</v>
      </c>
      <c r="V35" s="6">
        <f>IF(V$10&gt;0,0,IF(V$10=0,IF('Gradebook - S26 - CPE 221'!O35&gt;=V$9,0,1)))</f>
        <v>0</v>
      </c>
      <c r="W35" s="6">
        <f>IF(W$10&gt;0,0,IF(W$10=0,IF('Gradebook - S26 - CPE 221'!P35&gt;=W$9,0,1)))</f>
        <v>0</v>
      </c>
      <c r="X35" s="6">
        <f>IF(X$10&gt;0,0,IF(X$10=0,IF('Gradebook - S26 - CPE 221'!Q35&gt;=X$9,0,1)))</f>
        <v>0</v>
      </c>
    </row>
    <row r="36" spans="3:24" x14ac:dyDescent="0.2">
      <c r="C36" s="6">
        <v>20</v>
      </c>
      <c r="D36" s="6" t="str">
        <f t="shared" si="0"/>
        <v>A</v>
      </c>
      <c r="E36" s="6" t="str">
        <f t="shared" si="1"/>
        <v/>
      </c>
      <c r="F36" s="6" t="str">
        <f t="shared" si="2"/>
        <v>A</v>
      </c>
      <c r="G36" s="6" cm="1">
        <f t="array" ref="G36">_xlfn.XLOOKUP(F36, {"A","A-","B+","B","C+","C","D","F"}, {100,90,85,80,75,70,60,50})</f>
        <v>100</v>
      </c>
      <c r="H36" s="6">
        <f>IF('LO16'!E27&gt;=0.85,IF('LO17'!D27&gt;=0.85,1,FALSE),FALSE)</f>
        <v>1</v>
      </c>
      <c r="I36" s="6">
        <f t="shared" si="3"/>
        <v>0</v>
      </c>
      <c r="J36" s="6">
        <f>IF(J$10&gt;1,0,IF(J$10=1,IF('Gradebook - S26 - CPE 221'!C36&gt;=3,0,1),IF('Gradebook - S26 - CPE 221'!C36&gt;=J$9,0,1)))</f>
        <v>0</v>
      </c>
      <c r="K36" s="6">
        <f>IF(K$10&gt;1,0,IF(K$10=1,IF('Gradebook - S26 - CPE 221'!D36&gt;=3,0,1),IF('Gradebook - S26 - CPE 221'!D36&gt;=K$9,0,1)))</f>
        <v>0</v>
      </c>
      <c r="L36" s="6">
        <f>IF(L$10&gt;1,0,IF(L$10=1,IF('Gradebook - S26 - CPE 221'!E36&gt;=3,0,1),IF('Gradebook - S26 - CPE 221'!E36&gt;=L$9,0,1)))</f>
        <v>0</v>
      </c>
      <c r="M36" s="6">
        <f>IF(M$10&gt;1,0,IF(M$10=1,IF('Gradebook - S26 - CPE 221'!F36&gt;=3,0,1),IF('Gradebook - S26 - CPE 221'!F36&gt;=M$9,0,1)))</f>
        <v>0</v>
      </c>
      <c r="N36" s="6">
        <f>IF(N$10&gt;1,0,IF(N$10=1,IF('Gradebook - S26 - CPE 221'!G36&gt;=3,0,1),IF('Gradebook - S26 - CPE 221'!G36&gt;=N$9,0,1)))</f>
        <v>0</v>
      </c>
      <c r="O36" s="6">
        <f>IF(O$10&gt;1,0,IF(O$10=1,IF('Gradebook - S26 - CPE 221'!H36&gt;=3,0,1),IF('Gradebook - S26 - CPE 221'!H36&gt;=O$9,0,1)))</f>
        <v>0</v>
      </c>
      <c r="P36" s="6">
        <f>IF(P$10&gt;1,0,IF(P$10=1,IF('Gradebook - S26 - CPE 221'!I36&gt;=3,0,1),IF('Gradebook - S26 - CPE 221'!I36&gt;=P$9,0,1)))</f>
        <v>0</v>
      </c>
      <c r="Q36" s="6">
        <f>IF(Q$10&gt;1,0,IF(Q$10=1,IF('Gradebook - S26 - CPE 221'!J36&gt;=3,0,1),IF('Gradebook - S26 - CPE 221'!J36&gt;=Q$9,0,1)))</f>
        <v>0</v>
      </c>
      <c r="R36" s="6">
        <f>IF(R$10&gt;1,0,IF(R$10=1,IF('Gradebook - S26 - CPE 221'!K36&gt;=3,0,1),IF('Gradebook - S26 - CPE 221'!K36&gt;=R$9,0,1)))</f>
        <v>0</v>
      </c>
      <c r="S36" s="6">
        <f>IF(S$10&gt;1,0,IF(S$10=1,IF('Gradebook - S26 - CPE 221'!L36&gt;=3,0,1),IF('Gradebook - S26 - CPE 221'!L36&gt;=S$9,0,1)))</f>
        <v>0</v>
      </c>
      <c r="T36" s="6">
        <f>IF(T$10&gt;1,0,IF(T$10=1,IF('Gradebook - S26 - CPE 221'!M36&gt;=3,0,1),IF('Gradebook - S26 - CPE 221'!M36&gt;=T$9,0,1)))</f>
        <v>0</v>
      </c>
      <c r="U36" s="6">
        <f>IF(U$10&gt;0,0,IF(U$10=0,IF('Gradebook - S26 - CPE 221'!N36&gt;=U$9,0,1)))</f>
        <v>0</v>
      </c>
      <c r="V36" s="6">
        <f>IF(V$10&gt;0,0,IF(V$10=0,IF('Gradebook - S26 - CPE 221'!O36&gt;=V$9,0,1)))</f>
        <v>0</v>
      </c>
      <c r="W36" s="6">
        <f>IF(W$10&gt;0,0,IF(W$10=0,IF('Gradebook - S26 - CPE 221'!P36&gt;=W$9,0,1)))</f>
        <v>0</v>
      </c>
      <c r="X36" s="6">
        <f>IF(X$10&gt;0,0,IF(X$10=0,IF('Gradebook - S26 - CPE 221'!Q36&gt;=X$9,0,1)))</f>
        <v>0</v>
      </c>
    </row>
    <row r="37" spans="3:24" x14ac:dyDescent="0.2">
      <c r="C37" s="6">
        <v>21</v>
      </c>
      <c r="D37" s="6" t="str">
        <f t="shared" si="0"/>
        <v>A</v>
      </c>
      <c r="E37" s="6" t="str">
        <f t="shared" si="1"/>
        <v/>
      </c>
      <c r="F37" s="6" t="str">
        <f t="shared" si="2"/>
        <v>A</v>
      </c>
      <c r="G37" s="6" cm="1">
        <f t="array" ref="G37">_xlfn.XLOOKUP(F37, {"A","A-","B+","B","C+","C","D","F"}, {100,90,85,80,75,70,60,50})</f>
        <v>100</v>
      </c>
      <c r="H37" s="6">
        <f>IF('LO16'!E28&gt;=0.85,IF('LO17'!D28&gt;=0.85,1,FALSE),FALSE)</f>
        <v>1</v>
      </c>
      <c r="I37" s="6">
        <f t="shared" si="3"/>
        <v>0</v>
      </c>
      <c r="J37" s="6">
        <f>IF(J$10&gt;1,0,IF(J$10=1,IF('Gradebook - S26 - CPE 221'!C37&gt;=3,0,1),IF('Gradebook - S26 - CPE 221'!C37&gt;=J$9,0,1)))</f>
        <v>0</v>
      </c>
      <c r="K37" s="6">
        <f>IF(K$10&gt;1,0,IF(K$10=1,IF('Gradebook - S26 - CPE 221'!D37&gt;=3,0,1),IF('Gradebook - S26 - CPE 221'!D37&gt;=K$9,0,1)))</f>
        <v>0</v>
      </c>
      <c r="L37" s="6">
        <f>IF(L$10&gt;1,0,IF(L$10=1,IF('Gradebook - S26 - CPE 221'!E37&gt;=3,0,1),IF('Gradebook - S26 - CPE 221'!E37&gt;=L$9,0,1)))</f>
        <v>0</v>
      </c>
      <c r="M37" s="6">
        <f>IF(M$10&gt;1,0,IF(M$10=1,IF('Gradebook - S26 - CPE 221'!F37&gt;=3,0,1),IF('Gradebook - S26 - CPE 221'!F37&gt;=M$9,0,1)))</f>
        <v>0</v>
      </c>
      <c r="N37" s="6">
        <f>IF(N$10&gt;1,0,IF(N$10=1,IF('Gradebook - S26 - CPE 221'!G37&gt;=3,0,1),IF('Gradebook - S26 - CPE 221'!G37&gt;=N$9,0,1)))</f>
        <v>0</v>
      </c>
      <c r="O37" s="6">
        <f>IF(O$10&gt;1,0,IF(O$10=1,IF('Gradebook - S26 - CPE 221'!H37&gt;=3,0,1),IF('Gradebook - S26 - CPE 221'!H37&gt;=O$9,0,1)))</f>
        <v>0</v>
      </c>
      <c r="P37" s="6">
        <f>IF(P$10&gt;1,0,IF(P$10=1,IF('Gradebook - S26 - CPE 221'!I37&gt;=3,0,1),IF('Gradebook - S26 - CPE 221'!I37&gt;=P$9,0,1)))</f>
        <v>0</v>
      </c>
      <c r="Q37" s="6">
        <f>IF(Q$10&gt;1,0,IF(Q$10=1,IF('Gradebook - S26 - CPE 221'!J37&gt;=3,0,1),IF('Gradebook - S26 - CPE 221'!J37&gt;=Q$9,0,1)))</f>
        <v>0</v>
      </c>
      <c r="R37" s="6">
        <f>IF(R$10&gt;1,0,IF(R$10=1,IF('Gradebook - S26 - CPE 221'!K37&gt;=3,0,1),IF('Gradebook - S26 - CPE 221'!K37&gt;=R$9,0,1)))</f>
        <v>0</v>
      </c>
      <c r="S37" s="6">
        <f>IF(S$10&gt;1,0,IF(S$10=1,IF('Gradebook - S26 - CPE 221'!L37&gt;=3,0,1),IF('Gradebook - S26 - CPE 221'!L37&gt;=S$9,0,1)))</f>
        <v>0</v>
      </c>
      <c r="T37" s="6">
        <f>IF(T$10&gt;1,0,IF(T$10=1,IF('Gradebook - S26 - CPE 221'!M37&gt;=3,0,1),IF('Gradebook - S26 - CPE 221'!M37&gt;=T$9,0,1)))</f>
        <v>0</v>
      </c>
      <c r="U37" s="6">
        <f>IF(U$10&gt;0,0,IF(U$10=0,IF('Gradebook - S26 - CPE 221'!N37&gt;=U$9,0,1)))</f>
        <v>0</v>
      </c>
      <c r="V37" s="6">
        <f>IF(V$10&gt;0,0,IF(V$10=0,IF('Gradebook - S26 - CPE 221'!O37&gt;=V$9,0,1)))</f>
        <v>0</v>
      </c>
      <c r="W37" s="6">
        <f>IF(W$10&gt;0,0,IF(W$10=0,IF('Gradebook - S26 - CPE 221'!P37&gt;=W$9,0,1)))</f>
        <v>0</v>
      </c>
      <c r="X37" s="6">
        <f>IF(X$10&gt;0,0,IF(X$10=0,IF('Gradebook - S26 - CPE 221'!Q37&gt;=X$9,0,1)))</f>
        <v>0</v>
      </c>
    </row>
    <row r="38" spans="3:24" x14ac:dyDescent="0.2">
      <c r="C38" s="6">
        <v>22</v>
      </c>
      <c r="D38" s="6" t="str">
        <f t="shared" si="0"/>
        <v>A</v>
      </c>
      <c r="E38" s="6" t="str">
        <f t="shared" si="1"/>
        <v/>
      </c>
      <c r="F38" s="6" t="str">
        <f t="shared" si="2"/>
        <v>A</v>
      </c>
      <c r="G38" s="6" cm="1">
        <f t="array" ref="G38">_xlfn.XLOOKUP(F38, {"A","A-","B+","B","C+","C","D","F"}, {100,90,85,80,75,70,60,50})</f>
        <v>100</v>
      </c>
      <c r="H38" s="6">
        <f>IF('LO16'!E29&gt;=0.85,IF('LO17'!D29&gt;=0.85,1,FALSE),FALSE)</f>
        <v>1</v>
      </c>
      <c r="I38" s="6">
        <f t="shared" si="3"/>
        <v>0</v>
      </c>
      <c r="J38" s="6">
        <f>IF(J$10&gt;1,0,IF(J$10=1,IF('Gradebook - S26 - CPE 221'!C38&gt;=3,0,1),IF('Gradebook - S26 - CPE 221'!C38&gt;=J$9,0,1)))</f>
        <v>0</v>
      </c>
      <c r="K38" s="6">
        <f>IF(K$10&gt;1,0,IF(K$10=1,IF('Gradebook - S26 - CPE 221'!D38&gt;=3,0,1),IF('Gradebook - S26 - CPE 221'!D38&gt;=K$9,0,1)))</f>
        <v>0</v>
      </c>
      <c r="L38" s="6">
        <f>IF(L$10&gt;1,0,IF(L$10=1,IF('Gradebook - S26 - CPE 221'!E38&gt;=3,0,1),IF('Gradebook - S26 - CPE 221'!E38&gt;=L$9,0,1)))</f>
        <v>0</v>
      </c>
      <c r="M38" s="6">
        <f>IF(M$10&gt;1,0,IF(M$10=1,IF('Gradebook - S26 - CPE 221'!F38&gt;=3,0,1),IF('Gradebook - S26 - CPE 221'!F38&gt;=M$9,0,1)))</f>
        <v>0</v>
      </c>
      <c r="N38" s="6">
        <f>IF(N$10&gt;1,0,IF(N$10=1,IF('Gradebook - S26 - CPE 221'!G38&gt;=3,0,1),IF('Gradebook - S26 - CPE 221'!G38&gt;=N$9,0,1)))</f>
        <v>0</v>
      </c>
      <c r="O38" s="6">
        <f>IF(O$10&gt;1,0,IF(O$10=1,IF('Gradebook - S26 - CPE 221'!H38&gt;=3,0,1),IF('Gradebook - S26 - CPE 221'!H38&gt;=O$9,0,1)))</f>
        <v>0</v>
      </c>
      <c r="P38" s="6">
        <f>IF(P$10&gt;1,0,IF(P$10=1,IF('Gradebook - S26 - CPE 221'!I38&gt;=3,0,1),IF('Gradebook - S26 - CPE 221'!I38&gt;=P$9,0,1)))</f>
        <v>0</v>
      </c>
      <c r="Q38" s="6">
        <f>IF(Q$10&gt;1,0,IF(Q$10=1,IF('Gradebook - S26 - CPE 221'!J38&gt;=3,0,1),IF('Gradebook - S26 - CPE 221'!J38&gt;=Q$9,0,1)))</f>
        <v>0</v>
      </c>
      <c r="R38" s="6">
        <f>IF(R$10&gt;1,0,IF(R$10=1,IF('Gradebook - S26 - CPE 221'!K38&gt;=3,0,1),IF('Gradebook - S26 - CPE 221'!K38&gt;=R$9,0,1)))</f>
        <v>0</v>
      </c>
      <c r="S38" s="6">
        <f>IF(S$10&gt;1,0,IF(S$10=1,IF('Gradebook - S26 - CPE 221'!L38&gt;=3,0,1),IF('Gradebook - S26 - CPE 221'!L38&gt;=S$9,0,1)))</f>
        <v>0</v>
      </c>
      <c r="T38" s="6">
        <f>IF(T$10&gt;1,0,IF(T$10=1,IF('Gradebook - S26 - CPE 221'!M38&gt;=3,0,1),IF('Gradebook - S26 - CPE 221'!M38&gt;=T$9,0,1)))</f>
        <v>0</v>
      </c>
      <c r="U38" s="6">
        <f>IF(U$10&gt;0,0,IF(U$10=0,IF('Gradebook - S26 - CPE 221'!N38&gt;=U$9,0,1)))</f>
        <v>0</v>
      </c>
      <c r="V38" s="6">
        <f>IF(V$10&gt;0,0,IF(V$10=0,IF('Gradebook - S26 - CPE 221'!O38&gt;=V$9,0,1)))</f>
        <v>0</v>
      </c>
      <c r="W38" s="6">
        <f>IF(W$10&gt;0,0,IF(W$10=0,IF('Gradebook - S26 - CPE 221'!P38&gt;=W$9,0,1)))</f>
        <v>0</v>
      </c>
      <c r="X38" s="6">
        <f>IF(X$10&gt;0,0,IF(X$10=0,IF('Gradebook - S26 - CPE 221'!Q38&gt;=X$9,0,1)))</f>
        <v>0</v>
      </c>
    </row>
    <row r="39" spans="3:24" x14ac:dyDescent="0.2">
      <c r="C39" s="6">
        <v>23</v>
      </c>
      <c r="D39" s="6" t="str">
        <f t="shared" si="0"/>
        <v>A</v>
      </c>
      <c r="E39" s="6" t="str">
        <f t="shared" si="1"/>
        <v/>
      </c>
      <c r="F39" s="6" t="str">
        <f t="shared" si="2"/>
        <v>A</v>
      </c>
      <c r="G39" s="6" cm="1">
        <f t="array" ref="G39">_xlfn.XLOOKUP(F39, {"A","A-","B+","B","C+","C","D","F"}, {100,90,85,80,75,70,60,50})</f>
        <v>100</v>
      </c>
      <c r="H39" s="6">
        <f>IF('LO16'!E30&gt;=0.85,IF('LO17'!D30&gt;=0.85,1,FALSE),FALSE)</f>
        <v>1</v>
      </c>
      <c r="I39" s="6">
        <f t="shared" si="3"/>
        <v>0</v>
      </c>
      <c r="J39" s="6">
        <f>IF(J$10&gt;1,0,IF(J$10=1,IF('Gradebook - S26 - CPE 221'!C39&gt;=3,0,1),IF('Gradebook - S26 - CPE 221'!C39&gt;=J$9,0,1)))</f>
        <v>0</v>
      </c>
      <c r="K39" s="6">
        <f>IF(K$10&gt;1,0,IF(K$10=1,IF('Gradebook - S26 - CPE 221'!D39&gt;=3,0,1),IF('Gradebook - S26 - CPE 221'!D39&gt;=K$9,0,1)))</f>
        <v>0</v>
      </c>
      <c r="L39" s="6">
        <f>IF(L$10&gt;1,0,IF(L$10=1,IF('Gradebook - S26 - CPE 221'!E39&gt;=3,0,1),IF('Gradebook - S26 - CPE 221'!E39&gt;=L$9,0,1)))</f>
        <v>0</v>
      </c>
      <c r="M39" s="6">
        <f>IF(M$10&gt;1,0,IF(M$10=1,IF('Gradebook - S26 - CPE 221'!F39&gt;=3,0,1),IF('Gradebook - S26 - CPE 221'!F39&gt;=M$9,0,1)))</f>
        <v>0</v>
      </c>
      <c r="N39" s="6">
        <f>IF(N$10&gt;1,0,IF(N$10=1,IF('Gradebook - S26 - CPE 221'!G39&gt;=3,0,1),IF('Gradebook - S26 - CPE 221'!G39&gt;=N$9,0,1)))</f>
        <v>0</v>
      </c>
      <c r="O39" s="6">
        <f>IF(O$10&gt;1,0,IF(O$10=1,IF('Gradebook - S26 - CPE 221'!H39&gt;=3,0,1),IF('Gradebook - S26 - CPE 221'!H39&gt;=O$9,0,1)))</f>
        <v>0</v>
      </c>
      <c r="P39" s="6">
        <f>IF(P$10&gt;1,0,IF(P$10=1,IF('Gradebook - S26 - CPE 221'!I39&gt;=3,0,1),IF('Gradebook - S26 - CPE 221'!I39&gt;=P$9,0,1)))</f>
        <v>0</v>
      </c>
      <c r="Q39" s="6">
        <f>IF(Q$10&gt;1,0,IF(Q$10=1,IF('Gradebook - S26 - CPE 221'!J39&gt;=3,0,1),IF('Gradebook - S26 - CPE 221'!J39&gt;=Q$9,0,1)))</f>
        <v>0</v>
      </c>
      <c r="R39" s="6">
        <f>IF(R$10&gt;1,0,IF(R$10=1,IF('Gradebook - S26 - CPE 221'!K39&gt;=3,0,1),IF('Gradebook - S26 - CPE 221'!K39&gt;=R$9,0,1)))</f>
        <v>0</v>
      </c>
      <c r="S39" s="6">
        <f>IF(S$10&gt;1,0,IF(S$10=1,IF('Gradebook - S26 - CPE 221'!L39&gt;=3,0,1),IF('Gradebook - S26 - CPE 221'!L39&gt;=S$9,0,1)))</f>
        <v>0</v>
      </c>
      <c r="T39" s="6">
        <f>IF(T$10&gt;1,0,IF(T$10=1,IF('Gradebook - S26 - CPE 221'!M39&gt;=3,0,1),IF('Gradebook - S26 - CPE 221'!M39&gt;=T$9,0,1)))</f>
        <v>0</v>
      </c>
      <c r="U39" s="6">
        <f>IF(U$10&gt;0,0,IF(U$10=0,IF('Gradebook - S26 - CPE 221'!N39&gt;=U$9,0,1)))</f>
        <v>0</v>
      </c>
      <c r="V39" s="6">
        <f>IF(V$10&gt;0,0,IF(V$10=0,IF('Gradebook - S26 - CPE 221'!O39&gt;=V$9,0,1)))</f>
        <v>0</v>
      </c>
      <c r="W39" s="6">
        <f>IF(W$10&gt;0,0,IF(W$10=0,IF('Gradebook - S26 - CPE 221'!P39&gt;=W$9,0,1)))</f>
        <v>0</v>
      </c>
      <c r="X39" s="6">
        <f>IF(X$10&gt;0,0,IF(X$10=0,IF('Gradebook - S26 - CPE 221'!Q39&gt;=X$9,0,1)))</f>
        <v>0</v>
      </c>
    </row>
    <row r="40" spans="3:24" x14ac:dyDescent="0.2">
      <c r="C40" s="6">
        <v>24</v>
      </c>
      <c r="D40" s="6" t="str">
        <f t="shared" si="0"/>
        <v>A</v>
      </c>
      <c r="E40" s="6" t="str">
        <f t="shared" si="1"/>
        <v/>
      </c>
      <c r="F40" s="6" t="str">
        <f t="shared" si="2"/>
        <v>A</v>
      </c>
      <c r="G40" s="6" cm="1">
        <f t="array" ref="G40">_xlfn.XLOOKUP(F40, {"A","A-","B+","B","C+","C","D","F"}, {100,90,85,80,75,70,60,50})</f>
        <v>100</v>
      </c>
      <c r="H40" s="6">
        <f>IF('LO16'!E31&gt;=0.85,IF('LO17'!D31&gt;=0.85,1,FALSE),FALSE)</f>
        <v>1</v>
      </c>
      <c r="I40" s="6">
        <f t="shared" si="3"/>
        <v>0</v>
      </c>
      <c r="J40" s="6">
        <f>IF(J$10&gt;1,0,IF(J$10=1,IF('Gradebook - S26 - CPE 221'!C40&gt;=3,0,1),IF('Gradebook - S26 - CPE 221'!C40&gt;=J$9,0,1)))</f>
        <v>0</v>
      </c>
      <c r="K40" s="6">
        <f>IF(K$10&gt;1,0,IF(K$10=1,IF('Gradebook - S26 - CPE 221'!D40&gt;=3,0,1),IF('Gradebook - S26 - CPE 221'!D40&gt;=K$9,0,1)))</f>
        <v>0</v>
      </c>
      <c r="L40" s="6">
        <f>IF(L$10&gt;1,0,IF(L$10=1,IF('Gradebook - S26 - CPE 221'!E40&gt;=3,0,1),IF('Gradebook - S26 - CPE 221'!E40&gt;=L$9,0,1)))</f>
        <v>0</v>
      </c>
      <c r="M40" s="6">
        <f>IF(M$10&gt;1,0,IF(M$10=1,IF('Gradebook - S26 - CPE 221'!F40&gt;=3,0,1),IF('Gradebook - S26 - CPE 221'!F40&gt;=M$9,0,1)))</f>
        <v>0</v>
      </c>
      <c r="N40" s="6">
        <f>IF(N$10&gt;1,0,IF(N$10=1,IF('Gradebook - S26 - CPE 221'!G40&gt;=3,0,1),IF('Gradebook - S26 - CPE 221'!G40&gt;=N$9,0,1)))</f>
        <v>0</v>
      </c>
      <c r="O40" s="6">
        <f>IF(O$10&gt;1,0,IF(O$10=1,IF('Gradebook - S26 - CPE 221'!H40&gt;=3,0,1),IF('Gradebook - S26 - CPE 221'!H40&gt;=O$9,0,1)))</f>
        <v>0</v>
      </c>
      <c r="P40" s="6">
        <f>IF(P$10&gt;1,0,IF(P$10=1,IF('Gradebook - S26 - CPE 221'!I40&gt;=3,0,1),IF('Gradebook - S26 - CPE 221'!I40&gt;=P$9,0,1)))</f>
        <v>0</v>
      </c>
      <c r="Q40" s="6">
        <f>IF(Q$10&gt;1,0,IF(Q$10=1,IF('Gradebook - S26 - CPE 221'!J40&gt;=3,0,1),IF('Gradebook - S26 - CPE 221'!J40&gt;=Q$9,0,1)))</f>
        <v>0</v>
      </c>
      <c r="R40" s="6">
        <f>IF(R$10&gt;1,0,IF(R$10=1,IF('Gradebook - S26 - CPE 221'!K40&gt;=3,0,1),IF('Gradebook - S26 - CPE 221'!K40&gt;=R$9,0,1)))</f>
        <v>0</v>
      </c>
      <c r="S40" s="6">
        <f>IF(S$10&gt;1,0,IF(S$10=1,IF('Gradebook - S26 - CPE 221'!L40&gt;=3,0,1),IF('Gradebook - S26 - CPE 221'!L40&gt;=S$9,0,1)))</f>
        <v>0</v>
      </c>
      <c r="T40" s="6">
        <f>IF(T$10&gt;1,0,IF(T$10=1,IF('Gradebook - S26 - CPE 221'!M40&gt;=3,0,1),IF('Gradebook - S26 - CPE 221'!M40&gt;=T$9,0,1)))</f>
        <v>0</v>
      </c>
      <c r="U40" s="6">
        <f>IF(U$10&gt;0,0,IF(U$10=0,IF('Gradebook - S26 - CPE 221'!N40&gt;=U$9,0,1)))</f>
        <v>0</v>
      </c>
      <c r="V40" s="6">
        <f>IF(V$10&gt;0,0,IF(V$10=0,IF('Gradebook - S26 - CPE 221'!O40&gt;=V$9,0,1)))</f>
        <v>0</v>
      </c>
      <c r="W40" s="6">
        <f>IF(W$10&gt;0,0,IF(W$10=0,IF('Gradebook - S26 - CPE 221'!P40&gt;=W$9,0,1)))</f>
        <v>0</v>
      </c>
      <c r="X40" s="6">
        <f>IF(X$10&gt;0,0,IF(X$10=0,IF('Gradebook - S26 - CPE 221'!Q40&gt;=X$9,0,1)))</f>
        <v>0</v>
      </c>
    </row>
    <row r="41" spans="3:24" x14ac:dyDescent="0.2">
      <c r="C41" s="6">
        <v>25</v>
      </c>
      <c r="D41" s="6" t="str">
        <f t="shared" si="0"/>
        <v>A</v>
      </c>
      <c r="E41" s="6" t="str">
        <f t="shared" si="1"/>
        <v>-</v>
      </c>
      <c r="F41" s="6" t="str">
        <f t="shared" si="2"/>
        <v>A-</v>
      </c>
      <c r="G41" s="6" cm="1">
        <f t="array" ref="G41">_xlfn.XLOOKUP(F41, {"A","A-","B+","B","C+","C","D","F"}, {100,90,85,80,75,70,60,50})</f>
        <v>90</v>
      </c>
      <c r="H41" s="6" t="b">
        <f>IF('LO16'!E32&gt;=0.85,IF('LO17'!D32&gt;=0.85,1,FALSE),FALSE)</f>
        <v>0</v>
      </c>
      <c r="I41" s="6">
        <f t="shared" si="3"/>
        <v>0</v>
      </c>
      <c r="J41" s="6">
        <f>IF(J$10&gt;1,0,IF(J$10=1,IF('Gradebook - S26 - CPE 221'!C41&gt;=3,0,1),IF('Gradebook - S26 - CPE 221'!C41&gt;=J$9,0,1)))</f>
        <v>0</v>
      </c>
      <c r="K41" s="6">
        <f>IF(K$10&gt;1,0,IF(K$10=1,IF('Gradebook - S26 - CPE 221'!D41&gt;=3,0,1),IF('Gradebook - S26 - CPE 221'!D41&gt;=K$9,0,1)))</f>
        <v>0</v>
      </c>
      <c r="L41" s="6">
        <f>IF(L$10&gt;1,0,IF(L$10=1,IF('Gradebook - S26 - CPE 221'!E41&gt;=3,0,1),IF('Gradebook - S26 - CPE 221'!E41&gt;=L$9,0,1)))</f>
        <v>0</v>
      </c>
      <c r="M41" s="6">
        <f>IF(M$10&gt;1,0,IF(M$10=1,IF('Gradebook - S26 - CPE 221'!F41&gt;=3,0,1),IF('Gradebook - S26 - CPE 221'!F41&gt;=M$9,0,1)))</f>
        <v>0</v>
      </c>
      <c r="N41" s="6">
        <f>IF(N$10&gt;1,0,IF(N$10=1,IF('Gradebook - S26 - CPE 221'!G41&gt;=3,0,1),IF('Gradebook - S26 - CPE 221'!G41&gt;=N$9,0,1)))</f>
        <v>0</v>
      </c>
      <c r="O41" s="6">
        <f>IF(O$10&gt;1,0,IF(O$10=1,IF('Gradebook - S26 - CPE 221'!H41&gt;=3,0,1),IF('Gradebook - S26 - CPE 221'!H41&gt;=O$9,0,1)))</f>
        <v>0</v>
      </c>
      <c r="P41" s="6">
        <f>IF(P$10&gt;1,0,IF(P$10=1,IF('Gradebook - S26 - CPE 221'!I41&gt;=3,0,1),IF('Gradebook - S26 - CPE 221'!I41&gt;=P$9,0,1)))</f>
        <v>0</v>
      </c>
      <c r="Q41" s="6">
        <f>IF(Q$10&gt;1,0,IF(Q$10=1,IF('Gradebook - S26 - CPE 221'!J41&gt;=3,0,1),IF('Gradebook - S26 - CPE 221'!J41&gt;=Q$9,0,1)))</f>
        <v>0</v>
      </c>
      <c r="R41" s="6">
        <f>IF(R$10&gt;1,0,IF(R$10=1,IF('Gradebook - S26 - CPE 221'!K41&gt;=3,0,1),IF('Gradebook - S26 - CPE 221'!K41&gt;=R$9,0,1)))</f>
        <v>0</v>
      </c>
      <c r="S41" s="6">
        <f>IF(S$10&gt;1,0,IF(S$10=1,IF('Gradebook - S26 - CPE 221'!L41&gt;=3,0,1),IF('Gradebook - S26 - CPE 221'!L41&gt;=S$9,0,1)))</f>
        <v>0</v>
      </c>
      <c r="T41" s="6">
        <f>IF(T$10&gt;1,0,IF(T$10=1,IF('Gradebook - S26 - CPE 221'!M41&gt;=3,0,1),IF('Gradebook - S26 - CPE 221'!M41&gt;=T$9,0,1)))</f>
        <v>0</v>
      </c>
      <c r="U41" s="6">
        <f>IF(U$10&gt;0,0,IF(U$10=0,IF('Gradebook - S26 - CPE 221'!N41&gt;=U$9,0,1)))</f>
        <v>0</v>
      </c>
      <c r="V41" s="6">
        <f>IF(V$10&gt;0,0,IF(V$10=0,IF('Gradebook - S26 - CPE 221'!O41&gt;=V$9,0,1)))</f>
        <v>0</v>
      </c>
      <c r="W41" s="6">
        <f>IF(W$10&gt;0,0,IF(W$10=0,IF('Gradebook - S26 - CPE 221'!P41&gt;=W$9,0,1)))</f>
        <v>0</v>
      </c>
      <c r="X41" s="6">
        <f>IF(X$10&gt;0,0,IF(X$10=0,IF('Gradebook - S26 - CPE 221'!Q41&gt;=X$9,0,1)))</f>
        <v>0</v>
      </c>
    </row>
    <row r="42" spans="3:24" x14ac:dyDescent="0.2">
      <c r="C42" s="6">
        <v>26</v>
      </c>
      <c r="D42" s="6" t="str">
        <f t="shared" si="0"/>
        <v>A</v>
      </c>
      <c r="E42" s="6" t="str">
        <f t="shared" si="1"/>
        <v/>
      </c>
      <c r="F42" s="6" t="str">
        <f t="shared" si="2"/>
        <v>A</v>
      </c>
      <c r="G42" s="6" cm="1">
        <f t="array" ref="G42">_xlfn.XLOOKUP(F42, {"A","A-","B+","B","C+","C","D","F"}, {100,90,85,80,75,70,60,50})</f>
        <v>100</v>
      </c>
      <c r="H42" s="6">
        <f>IF('LO16'!E33&gt;=0.85,IF('LO17'!D33&gt;=0.85,1,FALSE),FALSE)</f>
        <v>1</v>
      </c>
      <c r="I42" s="6">
        <f t="shared" si="3"/>
        <v>0</v>
      </c>
      <c r="J42" s="6">
        <f>IF(J$10&gt;1,0,IF(J$10=1,IF('Gradebook - S26 - CPE 221'!C42&gt;=3,0,1),IF('Gradebook - S26 - CPE 221'!C42&gt;=J$9,0,1)))</f>
        <v>0</v>
      </c>
      <c r="K42" s="6">
        <f>IF(K$10&gt;1,0,IF(K$10=1,IF('Gradebook - S26 - CPE 221'!D42&gt;=3,0,1),IF('Gradebook - S26 - CPE 221'!D42&gt;=K$9,0,1)))</f>
        <v>0</v>
      </c>
      <c r="L42" s="6">
        <f>IF(L$10&gt;1,0,IF(L$10=1,IF('Gradebook - S26 - CPE 221'!E42&gt;=3,0,1),IF('Gradebook - S26 - CPE 221'!E42&gt;=L$9,0,1)))</f>
        <v>0</v>
      </c>
      <c r="M42" s="6">
        <f>IF(M$10&gt;1,0,IF(M$10=1,IF('Gradebook - S26 - CPE 221'!F42&gt;=3,0,1),IF('Gradebook - S26 - CPE 221'!F42&gt;=M$9,0,1)))</f>
        <v>0</v>
      </c>
      <c r="N42" s="6">
        <f>IF(N$10&gt;1,0,IF(N$10=1,IF('Gradebook - S26 - CPE 221'!G42&gt;=3,0,1),IF('Gradebook - S26 - CPE 221'!G42&gt;=N$9,0,1)))</f>
        <v>0</v>
      </c>
      <c r="O42" s="6">
        <f>IF(O$10&gt;1,0,IF(O$10=1,IF('Gradebook - S26 - CPE 221'!H42&gt;=3,0,1),IF('Gradebook - S26 - CPE 221'!H42&gt;=O$9,0,1)))</f>
        <v>0</v>
      </c>
      <c r="P42" s="6">
        <f>IF(P$10&gt;1,0,IF(P$10=1,IF('Gradebook - S26 - CPE 221'!I42&gt;=3,0,1),IF('Gradebook - S26 - CPE 221'!I42&gt;=P$9,0,1)))</f>
        <v>0</v>
      </c>
      <c r="Q42" s="6">
        <f>IF(Q$10&gt;1,0,IF(Q$10=1,IF('Gradebook - S26 - CPE 221'!J42&gt;=3,0,1),IF('Gradebook - S26 - CPE 221'!J42&gt;=Q$9,0,1)))</f>
        <v>0</v>
      </c>
      <c r="R42" s="6">
        <f>IF(R$10&gt;1,0,IF(R$10=1,IF('Gradebook - S26 - CPE 221'!K42&gt;=3,0,1),IF('Gradebook - S26 - CPE 221'!K42&gt;=R$9,0,1)))</f>
        <v>0</v>
      </c>
      <c r="S42" s="6">
        <f>IF(S$10&gt;1,0,IF(S$10=1,IF('Gradebook - S26 - CPE 221'!L42&gt;=3,0,1),IF('Gradebook - S26 - CPE 221'!L42&gt;=S$9,0,1)))</f>
        <v>0</v>
      </c>
      <c r="T42" s="6">
        <f>IF(T$10&gt;1,0,IF(T$10=1,IF('Gradebook - S26 - CPE 221'!M42&gt;=3,0,1),IF('Gradebook - S26 - CPE 221'!M42&gt;=T$9,0,1)))</f>
        <v>0</v>
      </c>
      <c r="U42" s="6">
        <f>IF(U$10&gt;0,0,IF(U$10=0,IF('Gradebook - S26 - CPE 221'!N42&gt;=U$9,0,1)))</f>
        <v>0</v>
      </c>
      <c r="V42" s="6">
        <f>IF(V$10&gt;0,0,IF(V$10=0,IF('Gradebook - S26 - CPE 221'!O42&gt;=V$9,0,1)))</f>
        <v>0</v>
      </c>
      <c r="W42" s="6">
        <f>IF(W$10&gt;0,0,IF(W$10=0,IF('Gradebook - S26 - CPE 221'!P42&gt;=W$9,0,1)))</f>
        <v>0</v>
      </c>
      <c r="X42" s="6">
        <f>IF(X$10&gt;0,0,IF(X$10=0,IF('Gradebook - S26 - CPE 221'!Q42&gt;=X$9,0,1)))</f>
        <v>0</v>
      </c>
    </row>
    <row r="43" spans="3:24" x14ac:dyDescent="0.2">
      <c r="C43" s="6">
        <v>27</v>
      </c>
      <c r="D43" s="6" t="str">
        <f t="shared" si="0"/>
        <v>A</v>
      </c>
      <c r="E43" s="6" t="str">
        <f t="shared" si="1"/>
        <v/>
      </c>
      <c r="F43" s="6" t="str">
        <f t="shared" si="2"/>
        <v>A</v>
      </c>
      <c r="G43" s="6" cm="1">
        <f t="array" ref="G43">_xlfn.XLOOKUP(F43, {"A","A-","B+","B","C+","C","D","F"}, {100,90,85,80,75,70,60,50})</f>
        <v>100</v>
      </c>
      <c r="H43" s="6">
        <f>IF('LO16'!E34&gt;=0.85,IF('LO17'!D34&gt;=0.85,1,FALSE),FALSE)</f>
        <v>1</v>
      </c>
      <c r="I43" s="6">
        <f t="shared" si="3"/>
        <v>0</v>
      </c>
      <c r="J43" s="6">
        <f>IF(J$10&gt;1,0,IF(J$10=1,IF('Gradebook - S26 - CPE 221'!C43&gt;=3,0,1),IF('Gradebook - S26 - CPE 221'!C43&gt;=J$9,0,1)))</f>
        <v>0</v>
      </c>
      <c r="K43" s="6">
        <f>IF(K$10&gt;1,0,IF(K$10=1,IF('Gradebook - S26 - CPE 221'!D43&gt;=3,0,1),IF('Gradebook - S26 - CPE 221'!D43&gt;=K$9,0,1)))</f>
        <v>0</v>
      </c>
      <c r="L43" s="6">
        <f>IF(L$10&gt;1,0,IF(L$10=1,IF('Gradebook - S26 - CPE 221'!E43&gt;=3,0,1),IF('Gradebook - S26 - CPE 221'!E43&gt;=L$9,0,1)))</f>
        <v>0</v>
      </c>
      <c r="M43" s="6">
        <f>IF(M$10&gt;1,0,IF(M$10=1,IF('Gradebook - S26 - CPE 221'!F43&gt;=3,0,1),IF('Gradebook - S26 - CPE 221'!F43&gt;=M$9,0,1)))</f>
        <v>0</v>
      </c>
      <c r="N43" s="6">
        <f>IF(N$10&gt;1,0,IF(N$10=1,IF('Gradebook - S26 - CPE 221'!G43&gt;=3,0,1),IF('Gradebook - S26 - CPE 221'!G43&gt;=N$9,0,1)))</f>
        <v>0</v>
      </c>
      <c r="O43" s="6">
        <f>IF(O$10&gt;1,0,IF(O$10=1,IF('Gradebook - S26 - CPE 221'!H43&gt;=3,0,1),IF('Gradebook - S26 - CPE 221'!H43&gt;=O$9,0,1)))</f>
        <v>0</v>
      </c>
      <c r="P43" s="6">
        <f>IF(P$10&gt;1,0,IF(P$10=1,IF('Gradebook - S26 - CPE 221'!I43&gt;=3,0,1),IF('Gradebook - S26 - CPE 221'!I43&gt;=P$9,0,1)))</f>
        <v>0</v>
      </c>
      <c r="Q43" s="6">
        <f>IF(Q$10&gt;1,0,IF(Q$10=1,IF('Gradebook - S26 - CPE 221'!J43&gt;=3,0,1),IF('Gradebook - S26 - CPE 221'!J43&gt;=Q$9,0,1)))</f>
        <v>0</v>
      </c>
      <c r="R43" s="6">
        <f>IF(R$10&gt;1,0,IF(R$10=1,IF('Gradebook - S26 - CPE 221'!K43&gt;=3,0,1),IF('Gradebook - S26 - CPE 221'!K43&gt;=R$9,0,1)))</f>
        <v>0</v>
      </c>
      <c r="S43" s="6">
        <f>IF(S$10&gt;1,0,IF(S$10=1,IF('Gradebook - S26 - CPE 221'!L43&gt;=3,0,1),IF('Gradebook - S26 - CPE 221'!L43&gt;=S$9,0,1)))</f>
        <v>0</v>
      </c>
      <c r="T43" s="6">
        <f>IF(T$10&gt;1,0,IF(T$10=1,IF('Gradebook - S26 - CPE 221'!M43&gt;=3,0,1),IF('Gradebook - S26 - CPE 221'!M43&gt;=T$9,0,1)))</f>
        <v>0</v>
      </c>
      <c r="U43" s="6">
        <f>IF(U$10&gt;0,0,IF(U$10=0,IF('Gradebook - S26 - CPE 221'!N43&gt;=U$9,0,1)))</f>
        <v>0</v>
      </c>
      <c r="V43" s="6">
        <f>IF(V$10&gt;0,0,IF(V$10=0,IF('Gradebook - S26 - CPE 221'!O43&gt;=V$9,0,1)))</f>
        <v>0</v>
      </c>
      <c r="W43" s="6">
        <f>IF(W$10&gt;0,0,IF(W$10=0,IF('Gradebook - S26 - CPE 221'!P43&gt;=W$9,0,1)))</f>
        <v>0</v>
      </c>
      <c r="X43" s="6">
        <f>IF(X$10&gt;0,0,IF(X$10=0,IF('Gradebook - S26 - CPE 221'!Q43&gt;=X$9,0,1)))</f>
        <v>0</v>
      </c>
    </row>
    <row r="44" spans="3:24" x14ac:dyDescent="0.2">
      <c r="C44" s="6">
        <v>28</v>
      </c>
      <c r="D44" s="6" t="str">
        <f t="shared" si="0"/>
        <v>A</v>
      </c>
      <c r="E44" s="6" t="str">
        <f t="shared" si="1"/>
        <v/>
      </c>
      <c r="F44" s="6" t="str">
        <f t="shared" si="2"/>
        <v>A</v>
      </c>
      <c r="G44" s="6" cm="1">
        <f t="array" ref="G44">_xlfn.XLOOKUP(F44, {"A","A-","B+","B","C+","C","D","F"}, {100,90,85,80,75,70,60,50})</f>
        <v>100</v>
      </c>
      <c r="H44" s="6">
        <f>IF('LO16'!E35&gt;=0.85,IF('LO17'!D35&gt;=0.85,1,FALSE),FALSE)</f>
        <v>1</v>
      </c>
      <c r="I44" s="6">
        <f t="shared" si="3"/>
        <v>0</v>
      </c>
      <c r="J44" s="6">
        <f>IF(J$10&gt;1,0,IF(J$10=1,IF('Gradebook - S26 - CPE 221'!C44&gt;=3,0,1),IF('Gradebook - S26 - CPE 221'!C44&gt;=J$9,0,1)))</f>
        <v>0</v>
      </c>
      <c r="K44" s="6">
        <f>IF(K$10&gt;1,0,IF(K$10=1,IF('Gradebook - S26 - CPE 221'!D44&gt;=3,0,1),IF('Gradebook - S26 - CPE 221'!D44&gt;=K$9,0,1)))</f>
        <v>0</v>
      </c>
      <c r="L44" s="6">
        <f>IF(L$10&gt;1,0,IF(L$10=1,IF('Gradebook - S26 - CPE 221'!E44&gt;=3,0,1),IF('Gradebook - S26 - CPE 221'!E44&gt;=L$9,0,1)))</f>
        <v>0</v>
      </c>
      <c r="M44" s="6">
        <f>IF(M$10&gt;1,0,IF(M$10=1,IF('Gradebook - S26 - CPE 221'!F44&gt;=3,0,1),IF('Gradebook - S26 - CPE 221'!F44&gt;=M$9,0,1)))</f>
        <v>0</v>
      </c>
      <c r="N44" s="6">
        <f>IF(N$10&gt;1,0,IF(N$10=1,IF('Gradebook - S26 - CPE 221'!G44&gt;=3,0,1),IF('Gradebook - S26 - CPE 221'!G44&gt;=N$9,0,1)))</f>
        <v>0</v>
      </c>
      <c r="O44" s="6">
        <f>IF(O$10&gt;1,0,IF(O$10=1,IF('Gradebook - S26 - CPE 221'!H44&gt;=3,0,1),IF('Gradebook - S26 - CPE 221'!H44&gt;=O$9,0,1)))</f>
        <v>0</v>
      </c>
      <c r="P44" s="6">
        <f>IF(P$10&gt;1,0,IF(P$10=1,IF('Gradebook - S26 - CPE 221'!I44&gt;=3,0,1),IF('Gradebook - S26 - CPE 221'!I44&gt;=P$9,0,1)))</f>
        <v>0</v>
      </c>
      <c r="Q44" s="6">
        <f>IF(Q$10&gt;1,0,IF(Q$10=1,IF('Gradebook - S26 - CPE 221'!J44&gt;=3,0,1),IF('Gradebook - S26 - CPE 221'!J44&gt;=Q$9,0,1)))</f>
        <v>0</v>
      </c>
      <c r="R44" s="6">
        <f>IF(R$10&gt;1,0,IF(R$10=1,IF('Gradebook - S26 - CPE 221'!K44&gt;=3,0,1),IF('Gradebook - S26 - CPE 221'!K44&gt;=R$9,0,1)))</f>
        <v>0</v>
      </c>
      <c r="S44" s="6">
        <f>IF(S$10&gt;1,0,IF(S$10=1,IF('Gradebook - S26 - CPE 221'!L44&gt;=3,0,1),IF('Gradebook - S26 - CPE 221'!L44&gt;=S$9,0,1)))</f>
        <v>0</v>
      </c>
      <c r="T44" s="6">
        <f>IF(T$10&gt;1,0,IF(T$10=1,IF('Gradebook - S26 - CPE 221'!M44&gt;=3,0,1),IF('Gradebook - S26 - CPE 221'!M44&gt;=T$9,0,1)))</f>
        <v>0</v>
      </c>
      <c r="U44" s="6">
        <f>IF(U$10&gt;0,0,IF(U$10=0,IF('Gradebook - S26 - CPE 221'!N44&gt;=U$9,0,1)))</f>
        <v>0</v>
      </c>
      <c r="V44" s="6">
        <f>IF(V$10&gt;0,0,IF(V$10=0,IF('Gradebook - S26 - CPE 221'!O44&gt;=V$9,0,1)))</f>
        <v>0</v>
      </c>
      <c r="W44" s="6">
        <f>IF(W$10&gt;0,0,IF(W$10=0,IF('Gradebook - S26 - CPE 221'!P44&gt;=W$9,0,1)))</f>
        <v>0</v>
      </c>
      <c r="X44" s="6">
        <f>IF(X$10&gt;0,0,IF(X$10=0,IF('Gradebook - S26 - CPE 221'!Q44&gt;=X$9,0,1)))</f>
        <v>0</v>
      </c>
    </row>
    <row r="45" spans="3:24" x14ac:dyDescent="0.2">
      <c r="C45" s="6">
        <v>29</v>
      </c>
      <c r="D45" s="6" t="str">
        <f t="shared" si="0"/>
        <v>A</v>
      </c>
      <c r="E45" s="6" t="str">
        <f t="shared" si="1"/>
        <v/>
      </c>
      <c r="F45" s="6" t="str">
        <f t="shared" si="2"/>
        <v>A</v>
      </c>
      <c r="G45" s="6" cm="1">
        <f t="array" ref="G45">_xlfn.XLOOKUP(F45, {"A","A-","B+","B","C+","C","D","F"}, {100,90,85,80,75,70,60,50})</f>
        <v>100</v>
      </c>
      <c r="H45" s="6">
        <f>IF('LO16'!E36&gt;=0.85,IF('LO17'!D36&gt;=0.85,1,FALSE),FALSE)</f>
        <v>1</v>
      </c>
      <c r="I45" s="6">
        <f t="shared" si="3"/>
        <v>0</v>
      </c>
      <c r="J45" s="6">
        <f>IF(J$10&gt;1,0,IF(J$10=1,IF('Gradebook - S26 - CPE 221'!C45&gt;=3,0,1),IF('Gradebook - S26 - CPE 221'!C45&gt;=J$9,0,1)))</f>
        <v>0</v>
      </c>
      <c r="K45" s="6">
        <f>IF(K$10&gt;1,0,IF(K$10=1,IF('Gradebook - S26 - CPE 221'!D45&gt;=3,0,1),IF('Gradebook - S26 - CPE 221'!D45&gt;=K$9,0,1)))</f>
        <v>0</v>
      </c>
      <c r="L45" s="6">
        <f>IF(L$10&gt;1,0,IF(L$10=1,IF('Gradebook - S26 - CPE 221'!E45&gt;=3,0,1),IF('Gradebook - S26 - CPE 221'!E45&gt;=L$9,0,1)))</f>
        <v>0</v>
      </c>
      <c r="M45" s="6">
        <f>IF(M$10&gt;1,0,IF(M$10=1,IF('Gradebook - S26 - CPE 221'!F45&gt;=3,0,1),IF('Gradebook - S26 - CPE 221'!F45&gt;=M$9,0,1)))</f>
        <v>0</v>
      </c>
      <c r="N45" s="6">
        <f>IF(N$10&gt;1,0,IF(N$10=1,IF('Gradebook - S26 - CPE 221'!G45&gt;=3,0,1),IF('Gradebook - S26 - CPE 221'!G45&gt;=N$9,0,1)))</f>
        <v>0</v>
      </c>
      <c r="O45" s="6">
        <f>IF(O$10&gt;1,0,IF(O$10=1,IF('Gradebook - S26 - CPE 221'!H45&gt;=3,0,1),IF('Gradebook - S26 - CPE 221'!H45&gt;=O$9,0,1)))</f>
        <v>0</v>
      </c>
      <c r="P45" s="6">
        <f>IF(P$10&gt;1,0,IF(P$10=1,IF('Gradebook - S26 - CPE 221'!I45&gt;=3,0,1),IF('Gradebook - S26 - CPE 221'!I45&gt;=P$9,0,1)))</f>
        <v>0</v>
      </c>
      <c r="Q45" s="6">
        <f>IF(Q$10&gt;1,0,IF(Q$10=1,IF('Gradebook - S26 - CPE 221'!J45&gt;=3,0,1),IF('Gradebook - S26 - CPE 221'!J45&gt;=Q$9,0,1)))</f>
        <v>0</v>
      </c>
      <c r="R45" s="6">
        <f>IF(R$10&gt;1,0,IF(R$10=1,IF('Gradebook - S26 - CPE 221'!K45&gt;=3,0,1),IF('Gradebook - S26 - CPE 221'!K45&gt;=R$9,0,1)))</f>
        <v>0</v>
      </c>
      <c r="S45" s="6">
        <f>IF(S$10&gt;1,0,IF(S$10=1,IF('Gradebook - S26 - CPE 221'!L45&gt;=3,0,1),IF('Gradebook - S26 - CPE 221'!L45&gt;=S$9,0,1)))</f>
        <v>0</v>
      </c>
      <c r="T45" s="6">
        <f>IF(T$10&gt;1,0,IF(T$10=1,IF('Gradebook - S26 - CPE 221'!M45&gt;=3,0,1),IF('Gradebook - S26 - CPE 221'!M45&gt;=T$9,0,1)))</f>
        <v>0</v>
      </c>
      <c r="U45" s="6">
        <f>IF(U$10&gt;0,0,IF(U$10=0,IF('Gradebook - S26 - CPE 221'!N45&gt;=U$9,0,1)))</f>
        <v>0</v>
      </c>
      <c r="V45" s="6">
        <f>IF(V$10&gt;0,0,IF(V$10=0,IF('Gradebook - S26 - CPE 221'!O45&gt;=V$9,0,1)))</f>
        <v>0</v>
      </c>
      <c r="W45" s="6">
        <f>IF(W$10&gt;0,0,IF(W$10=0,IF('Gradebook - S26 - CPE 221'!P45&gt;=W$9,0,1)))</f>
        <v>0</v>
      </c>
      <c r="X45" s="6">
        <f>IF(X$10&gt;0,0,IF(X$10=0,IF('Gradebook - S26 - CPE 221'!Q45&gt;=X$9,0,1)))</f>
        <v>0</v>
      </c>
    </row>
    <row r="46" spans="3:24" x14ac:dyDescent="0.2">
      <c r="C46" s="6">
        <v>30</v>
      </c>
      <c r="D46" s="6" t="str">
        <f t="shared" si="0"/>
        <v>A</v>
      </c>
      <c r="E46" s="6" t="str">
        <f t="shared" si="1"/>
        <v/>
      </c>
      <c r="F46" s="6" t="str">
        <f t="shared" si="2"/>
        <v>A</v>
      </c>
      <c r="G46" s="6" cm="1">
        <f t="array" ref="G46">_xlfn.XLOOKUP(F46, {"A","A-","B+","B","C+","C","D","F"}, {100,90,85,80,75,70,60,50})</f>
        <v>100</v>
      </c>
      <c r="H46" s="6">
        <f>IF('LO16'!E37&gt;=0.85,IF('LO17'!D37&gt;=0.85,1,FALSE),FALSE)</f>
        <v>1</v>
      </c>
      <c r="I46" s="6">
        <f t="shared" si="3"/>
        <v>0</v>
      </c>
      <c r="J46" s="6">
        <f>IF(J$10&gt;1,0,IF(J$10=1,IF('Gradebook - S26 - CPE 221'!C46&gt;=3,0,1),IF('Gradebook - S26 - CPE 221'!C46&gt;=J$9,0,1)))</f>
        <v>0</v>
      </c>
      <c r="K46" s="6">
        <f>IF(K$10&gt;1,0,IF(K$10=1,IF('Gradebook - S26 - CPE 221'!D46&gt;=3,0,1),IF('Gradebook - S26 - CPE 221'!D46&gt;=K$9,0,1)))</f>
        <v>0</v>
      </c>
      <c r="L46" s="6">
        <f>IF(L$10&gt;1,0,IF(L$10=1,IF('Gradebook - S26 - CPE 221'!E46&gt;=3,0,1),IF('Gradebook - S26 - CPE 221'!E46&gt;=L$9,0,1)))</f>
        <v>0</v>
      </c>
      <c r="M46" s="6">
        <f>IF(M$10&gt;1,0,IF(M$10=1,IF('Gradebook - S26 - CPE 221'!F46&gt;=3,0,1),IF('Gradebook - S26 - CPE 221'!F46&gt;=M$9,0,1)))</f>
        <v>0</v>
      </c>
      <c r="N46" s="6">
        <f>IF(N$10&gt;1,0,IF(N$10=1,IF('Gradebook - S26 - CPE 221'!G46&gt;=3,0,1),IF('Gradebook - S26 - CPE 221'!G46&gt;=N$9,0,1)))</f>
        <v>0</v>
      </c>
      <c r="O46" s="6">
        <f>IF(O$10&gt;1,0,IF(O$10=1,IF('Gradebook - S26 - CPE 221'!H46&gt;=3,0,1),IF('Gradebook - S26 - CPE 221'!H46&gt;=O$9,0,1)))</f>
        <v>0</v>
      </c>
      <c r="P46" s="6">
        <f>IF(P$10&gt;1,0,IF(P$10=1,IF('Gradebook - S26 - CPE 221'!I46&gt;=3,0,1),IF('Gradebook - S26 - CPE 221'!I46&gt;=P$9,0,1)))</f>
        <v>0</v>
      </c>
      <c r="Q46" s="6">
        <f>IF(Q$10&gt;1,0,IF(Q$10=1,IF('Gradebook - S26 - CPE 221'!J46&gt;=3,0,1),IF('Gradebook - S26 - CPE 221'!J46&gt;=Q$9,0,1)))</f>
        <v>0</v>
      </c>
      <c r="R46" s="6">
        <f>IF(R$10&gt;1,0,IF(R$10=1,IF('Gradebook - S26 - CPE 221'!K46&gt;=3,0,1),IF('Gradebook - S26 - CPE 221'!K46&gt;=R$9,0,1)))</f>
        <v>0</v>
      </c>
      <c r="S46" s="6">
        <f>IF(S$10&gt;1,0,IF(S$10=1,IF('Gradebook - S26 - CPE 221'!L46&gt;=3,0,1),IF('Gradebook - S26 - CPE 221'!L46&gt;=S$9,0,1)))</f>
        <v>0</v>
      </c>
      <c r="T46" s="6">
        <f>IF(T$10&gt;1,0,IF(T$10=1,IF('Gradebook - S26 - CPE 221'!M46&gt;=3,0,1),IF('Gradebook - S26 - CPE 221'!M46&gt;=T$9,0,1)))</f>
        <v>0</v>
      </c>
      <c r="U46" s="6">
        <f>IF(U$10&gt;0,0,IF(U$10=0,IF('Gradebook - S26 - CPE 221'!N46&gt;=U$9,0,1)))</f>
        <v>0</v>
      </c>
      <c r="V46" s="6">
        <f>IF(V$10&gt;0,0,IF(V$10=0,IF('Gradebook - S26 - CPE 221'!O46&gt;=V$9,0,1)))</f>
        <v>0</v>
      </c>
      <c r="W46" s="6">
        <f>IF(W$10&gt;0,0,IF(W$10=0,IF('Gradebook - S26 - CPE 221'!P46&gt;=W$9,0,1)))</f>
        <v>0</v>
      </c>
      <c r="X46" s="6">
        <f>IF(X$10&gt;0,0,IF(X$10=0,IF('Gradebook - S26 - CPE 221'!Q46&gt;=X$9,0,1)))</f>
        <v>0</v>
      </c>
    </row>
    <row r="47" spans="3:24" x14ac:dyDescent="0.2">
      <c r="C47" s="6">
        <v>31</v>
      </c>
      <c r="D47" s="6" t="str">
        <f t="shared" si="0"/>
        <v>A</v>
      </c>
      <c r="E47" s="6" t="str">
        <f t="shared" si="1"/>
        <v/>
      </c>
      <c r="F47" s="6" t="str">
        <f t="shared" si="2"/>
        <v>A</v>
      </c>
      <c r="G47" s="6" cm="1">
        <f t="array" ref="G47">_xlfn.XLOOKUP(F47, {"A","A-","B+","B","C+","C","D","F"}, {100,90,85,80,75,70,60,50})</f>
        <v>100</v>
      </c>
      <c r="H47" s="6">
        <f>IF('LO16'!E38&gt;=0.85,IF('LO17'!D38&gt;=0.85,1,FALSE),FALSE)</f>
        <v>1</v>
      </c>
      <c r="I47" s="6">
        <f t="shared" si="3"/>
        <v>0</v>
      </c>
      <c r="J47" s="6">
        <f>IF(J$10&gt;1,0,IF(J$10=1,IF('Gradebook - S26 - CPE 221'!C47&gt;=3,0,1),IF('Gradebook - S26 - CPE 221'!C47&gt;=J$9,0,1)))</f>
        <v>0</v>
      </c>
      <c r="K47" s="6">
        <f>IF(K$10&gt;1,0,IF(K$10=1,IF('Gradebook - S26 - CPE 221'!D47&gt;=3,0,1),IF('Gradebook - S26 - CPE 221'!D47&gt;=K$9,0,1)))</f>
        <v>0</v>
      </c>
      <c r="L47" s="6">
        <f>IF(L$10&gt;1,0,IF(L$10=1,IF('Gradebook - S26 - CPE 221'!E47&gt;=3,0,1),IF('Gradebook - S26 - CPE 221'!E47&gt;=L$9,0,1)))</f>
        <v>0</v>
      </c>
      <c r="M47" s="6">
        <f>IF(M$10&gt;1,0,IF(M$10=1,IF('Gradebook - S26 - CPE 221'!F47&gt;=3,0,1),IF('Gradebook - S26 - CPE 221'!F47&gt;=M$9,0,1)))</f>
        <v>0</v>
      </c>
      <c r="N47" s="6">
        <f>IF(N$10&gt;1,0,IF(N$10=1,IF('Gradebook - S26 - CPE 221'!G47&gt;=3,0,1),IF('Gradebook - S26 - CPE 221'!G47&gt;=N$9,0,1)))</f>
        <v>0</v>
      </c>
      <c r="O47" s="6">
        <f>IF(O$10&gt;1,0,IF(O$10=1,IF('Gradebook - S26 - CPE 221'!H47&gt;=3,0,1),IF('Gradebook - S26 - CPE 221'!H47&gt;=O$9,0,1)))</f>
        <v>0</v>
      </c>
      <c r="P47" s="6">
        <f>IF(P$10&gt;1,0,IF(P$10=1,IF('Gradebook - S26 - CPE 221'!I47&gt;=3,0,1),IF('Gradebook - S26 - CPE 221'!I47&gt;=P$9,0,1)))</f>
        <v>0</v>
      </c>
      <c r="Q47" s="6">
        <f>IF(Q$10&gt;1,0,IF(Q$10=1,IF('Gradebook - S26 - CPE 221'!J47&gt;=3,0,1),IF('Gradebook - S26 - CPE 221'!J47&gt;=Q$9,0,1)))</f>
        <v>0</v>
      </c>
      <c r="R47" s="6">
        <f>IF(R$10&gt;1,0,IF(R$10=1,IF('Gradebook - S26 - CPE 221'!K47&gt;=3,0,1),IF('Gradebook - S26 - CPE 221'!K47&gt;=R$9,0,1)))</f>
        <v>0</v>
      </c>
      <c r="S47" s="6">
        <f>IF(S$10&gt;1,0,IF(S$10=1,IF('Gradebook - S26 - CPE 221'!L47&gt;=3,0,1),IF('Gradebook - S26 - CPE 221'!L47&gt;=S$9,0,1)))</f>
        <v>0</v>
      </c>
      <c r="T47" s="6">
        <f>IF(T$10&gt;1,0,IF(T$10=1,IF('Gradebook - S26 - CPE 221'!M47&gt;=3,0,1),IF('Gradebook - S26 - CPE 221'!M47&gt;=T$9,0,1)))</f>
        <v>0</v>
      </c>
      <c r="U47" s="6">
        <f>IF(U$10&gt;0,0,IF(U$10=0,IF('Gradebook - S26 - CPE 221'!N47&gt;=U$9,0,1)))</f>
        <v>0</v>
      </c>
      <c r="V47" s="6">
        <f>IF(V$10&gt;0,0,IF(V$10=0,IF('Gradebook - S26 - CPE 221'!O47&gt;=V$9,0,1)))</f>
        <v>0</v>
      </c>
      <c r="W47" s="6">
        <f>IF(W$10&gt;0,0,IF(W$10=0,IF('Gradebook - S26 - CPE 221'!P47&gt;=W$9,0,1)))</f>
        <v>0</v>
      </c>
      <c r="X47" s="6">
        <f>IF(X$10&gt;0,0,IF(X$10=0,IF('Gradebook - S26 - CPE 221'!Q47&gt;=X$9,0,1)))</f>
        <v>0</v>
      </c>
    </row>
    <row r="48" spans="3:24" x14ac:dyDescent="0.2">
      <c r="C48" s="6">
        <v>32</v>
      </c>
      <c r="D48" s="6" t="str">
        <f t="shared" si="0"/>
        <v>A</v>
      </c>
      <c r="E48" s="6" t="str">
        <f t="shared" si="1"/>
        <v/>
      </c>
      <c r="F48" s="6" t="str">
        <f t="shared" si="2"/>
        <v>A</v>
      </c>
      <c r="G48" s="6" cm="1">
        <f t="array" ref="G48">_xlfn.XLOOKUP(F48, {"A","A-","B+","B","C+","C","D","F"}, {100,90,85,80,75,70,60,50})</f>
        <v>100</v>
      </c>
      <c r="H48" s="6">
        <f>IF('LO16'!E39&gt;=0.85,IF('LO17'!D39&gt;=0.85,1,FALSE),FALSE)</f>
        <v>1</v>
      </c>
      <c r="I48" s="6">
        <f t="shared" si="3"/>
        <v>0</v>
      </c>
      <c r="J48" s="6">
        <f>IF(J$10&gt;1,0,IF(J$10=1,IF('Gradebook - S26 - CPE 221'!C48&gt;=3,0,1),IF('Gradebook - S26 - CPE 221'!C48&gt;=J$9,0,1)))</f>
        <v>0</v>
      </c>
      <c r="K48" s="6">
        <f>IF(K$10&gt;1,0,IF(K$10=1,IF('Gradebook - S26 - CPE 221'!D48&gt;=3,0,1),IF('Gradebook - S26 - CPE 221'!D48&gt;=K$9,0,1)))</f>
        <v>0</v>
      </c>
      <c r="L48" s="6">
        <f>IF(L$10&gt;1,0,IF(L$10=1,IF('Gradebook - S26 - CPE 221'!E48&gt;=3,0,1),IF('Gradebook - S26 - CPE 221'!E48&gt;=L$9,0,1)))</f>
        <v>0</v>
      </c>
      <c r="M48" s="6">
        <f>IF(M$10&gt;1,0,IF(M$10=1,IF('Gradebook - S26 - CPE 221'!F48&gt;=3,0,1),IF('Gradebook - S26 - CPE 221'!F48&gt;=M$9,0,1)))</f>
        <v>0</v>
      </c>
      <c r="N48" s="6">
        <f>IF(N$10&gt;1,0,IF(N$10=1,IF('Gradebook - S26 - CPE 221'!G48&gt;=3,0,1),IF('Gradebook - S26 - CPE 221'!G48&gt;=N$9,0,1)))</f>
        <v>0</v>
      </c>
      <c r="O48" s="6">
        <f>IF(O$10&gt;1,0,IF(O$10=1,IF('Gradebook - S26 - CPE 221'!H48&gt;=3,0,1),IF('Gradebook - S26 - CPE 221'!H48&gt;=O$9,0,1)))</f>
        <v>0</v>
      </c>
      <c r="P48" s="6">
        <f>IF(P$10&gt;1,0,IF(P$10=1,IF('Gradebook - S26 - CPE 221'!I48&gt;=3,0,1),IF('Gradebook - S26 - CPE 221'!I48&gt;=P$9,0,1)))</f>
        <v>0</v>
      </c>
      <c r="Q48" s="6">
        <f>IF(Q$10&gt;1,0,IF(Q$10=1,IF('Gradebook - S26 - CPE 221'!J48&gt;=3,0,1),IF('Gradebook - S26 - CPE 221'!J48&gt;=Q$9,0,1)))</f>
        <v>0</v>
      </c>
      <c r="R48" s="6">
        <f>IF(R$10&gt;1,0,IF(R$10=1,IF('Gradebook - S26 - CPE 221'!K48&gt;=3,0,1),IF('Gradebook - S26 - CPE 221'!K48&gt;=R$9,0,1)))</f>
        <v>0</v>
      </c>
      <c r="S48" s="6">
        <f>IF(S$10&gt;1,0,IF(S$10=1,IF('Gradebook - S26 - CPE 221'!L48&gt;=3,0,1),IF('Gradebook - S26 - CPE 221'!L48&gt;=S$9,0,1)))</f>
        <v>0</v>
      </c>
      <c r="T48" s="6">
        <f>IF(T$10&gt;1,0,IF(T$10=1,IF('Gradebook - S26 - CPE 221'!M48&gt;=3,0,1),IF('Gradebook - S26 - CPE 221'!M48&gt;=T$9,0,1)))</f>
        <v>0</v>
      </c>
      <c r="U48" s="6">
        <f>IF(U$10&gt;0,0,IF(U$10=0,IF('Gradebook - S26 - CPE 221'!N48&gt;=U$9,0,1)))</f>
        <v>0</v>
      </c>
      <c r="V48" s="6">
        <f>IF(V$10&gt;0,0,IF(V$10=0,IF('Gradebook - S26 - CPE 221'!O48&gt;=V$9,0,1)))</f>
        <v>0</v>
      </c>
      <c r="W48" s="6">
        <f>IF(W$10&gt;0,0,IF(W$10=0,IF('Gradebook - S26 - CPE 221'!P48&gt;=W$9,0,1)))</f>
        <v>0</v>
      </c>
      <c r="X48" s="6">
        <f>IF(X$10&gt;0,0,IF(X$10=0,IF('Gradebook - S26 - CPE 221'!Q48&gt;=X$9,0,1)))</f>
        <v>0</v>
      </c>
    </row>
    <row r="49" spans="3:24" x14ac:dyDescent="0.2">
      <c r="C49" s="6">
        <v>33</v>
      </c>
      <c r="D49" s="6" t="str">
        <f t="shared" si="0"/>
        <v>A</v>
      </c>
      <c r="E49" s="6" t="str">
        <f t="shared" si="1"/>
        <v/>
      </c>
      <c r="F49" s="6" t="str">
        <f t="shared" si="2"/>
        <v>A</v>
      </c>
      <c r="G49" s="6" cm="1">
        <f t="array" ref="G49">_xlfn.XLOOKUP(F49, {"A","A-","B+","B","C+","C","D","F"}, {100,90,85,80,75,70,60,50})</f>
        <v>100</v>
      </c>
      <c r="H49" s="6">
        <f>IF('LO16'!E40&gt;=0.85,IF('LO17'!D40&gt;=0.85,1,FALSE),FALSE)</f>
        <v>1</v>
      </c>
      <c r="I49" s="6">
        <f t="shared" si="3"/>
        <v>0</v>
      </c>
      <c r="J49" s="6">
        <f>IF(J$10&gt;1,0,IF(J$10=1,IF('Gradebook - S26 - CPE 221'!C49&gt;=3,0,1),IF('Gradebook - S26 - CPE 221'!C49&gt;=J$9,0,1)))</f>
        <v>0</v>
      </c>
      <c r="K49" s="6">
        <f>IF(K$10&gt;1,0,IF(K$10=1,IF('Gradebook - S26 - CPE 221'!D49&gt;=3,0,1),IF('Gradebook - S26 - CPE 221'!D49&gt;=K$9,0,1)))</f>
        <v>0</v>
      </c>
      <c r="L49" s="6">
        <f>IF(L$10&gt;1,0,IF(L$10=1,IF('Gradebook - S26 - CPE 221'!E49&gt;=3,0,1),IF('Gradebook - S26 - CPE 221'!E49&gt;=L$9,0,1)))</f>
        <v>0</v>
      </c>
      <c r="M49" s="6">
        <f>IF(M$10&gt;1,0,IF(M$10=1,IF('Gradebook - S26 - CPE 221'!F49&gt;=3,0,1),IF('Gradebook - S26 - CPE 221'!F49&gt;=M$9,0,1)))</f>
        <v>0</v>
      </c>
      <c r="N49" s="6">
        <f>IF(N$10&gt;1,0,IF(N$10=1,IF('Gradebook - S26 - CPE 221'!G49&gt;=3,0,1),IF('Gradebook - S26 - CPE 221'!G49&gt;=N$9,0,1)))</f>
        <v>0</v>
      </c>
      <c r="O49" s="6">
        <f>IF(O$10&gt;1,0,IF(O$10=1,IF('Gradebook - S26 - CPE 221'!H49&gt;=3,0,1),IF('Gradebook - S26 - CPE 221'!H49&gt;=O$9,0,1)))</f>
        <v>0</v>
      </c>
      <c r="P49" s="6">
        <f>IF(P$10&gt;1,0,IF(P$10=1,IF('Gradebook - S26 - CPE 221'!I49&gt;=3,0,1),IF('Gradebook - S26 - CPE 221'!I49&gt;=P$9,0,1)))</f>
        <v>0</v>
      </c>
      <c r="Q49" s="6">
        <f>IF(Q$10&gt;1,0,IF(Q$10=1,IF('Gradebook - S26 - CPE 221'!J49&gt;=3,0,1),IF('Gradebook - S26 - CPE 221'!J49&gt;=Q$9,0,1)))</f>
        <v>0</v>
      </c>
      <c r="R49" s="6">
        <f>IF(R$10&gt;1,0,IF(R$10=1,IF('Gradebook - S26 - CPE 221'!K49&gt;=3,0,1),IF('Gradebook - S26 - CPE 221'!K49&gt;=R$9,0,1)))</f>
        <v>0</v>
      </c>
      <c r="S49" s="6">
        <f>IF(S$10&gt;1,0,IF(S$10=1,IF('Gradebook - S26 - CPE 221'!L49&gt;=3,0,1),IF('Gradebook - S26 - CPE 221'!L49&gt;=S$9,0,1)))</f>
        <v>0</v>
      </c>
      <c r="T49" s="6">
        <f>IF(T$10&gt;1,0,IF(T$10=1,IF('Gradebook - S26 - CPE 221'!M49&gt;=3,0,1),IF('Gradebook - S26 - CPE 221'!M49&gt;=T$9,0,1)))</f>
        <v>0</v>
      </c>
      <c r="U49" s="6">
        <f>IF(U$10&gt;0,0,IF(U$10=0,IF('Gradebook - S26 - CPE 221'!N49&gt;=U$9,0,1)))</f>
        <v>0</v>
      </c>
      <c r="V49" s="6">
        <f>IF(V$10&gt;0,0,IF(V$10=0,IF('Gradebook - S26 - CPE 221'!O49&gt;=V$9,0,1)))</f>
        <v>0</v>
      </c>
      <c r="W49" s="6">
        <f>IF(W$10&gt;0,0,IF(W$10=0,IF('Gradebook - S26 - CPE 221'!P49&gt;=W$9,0,1)))</f>
        <v>0</v>
      </c>
      <c r="X49" s="6">
        <f>IF(X$10&gt;0,0,IF(X$10=0,IF('Gradebook - S26 - CPE 221'!Q49&gt;=X$9,0,1)))</f>
        <v>0</v>
      </c>
    </row>
    <row r="50" spans="3:24" x14ac:dyDescent="0.2">
      <c r="C50" s="6">
        <v>34</v>
      </c>
      <c r="D50" s="6" t="str">
        <f t="shared" si="0"/>
        <v>A</v>
      </c>
      <c r="E50" s="6" t="str">
        <f t="shared" si="1"/>
        <v/>
      </c>
      <c r="F50" s="6" t="str">
        <f t="shared" si="2"/>
        <v>A</v>
      </c>
      <c r="G50" s="6" cm="1">
        <f t="array" ref="G50">_xlfn.XLOOKUP(F50, {"A","A-","B+","B","C+","C","D","F"}, {100,90,85,80,75,70,60,50})</f>
        <v>100</v>
      </c>
      <c r="H50" s="6">
        <f>IF('LO16'!E41&gt;=0.85,IF('LO17'!D41&gt;=0.85,1,FALSE),FALSE)</f>
        <v>1</v>
      </c>
      <c r="I50" s="6">
        <f t="shared" si="3"/>
        <v>0</v>
      </c>
      <c r="J50" s="6">
        <f>IF(J$10&gt;1,0,IF(J$10=1,IF('Gradebook - S26 - CPE 221'!C50&gt;=3,0,1),IF('Gradebook - S26 - CPE 221'!C50&gt;=J$9,0,1)))</f>
        <v>0</v>
      </c>
      <c r="K50" s="6">
        <f>IF(K$10&gt;1,0,IF(K$10=1,IF('Gradebook - S26 - CPE 221'!D50&gt;=3,0,1),IF('Gradebook - S26 - CPE 221'!D50&gt;=K$9,0,1)))</f>
        <v>0</v>
      </c>
      <c r="L50" s="6">
        <f>IF(L$10&gt;1,0,IF(L$10=1,IF('Gradebook - S26 - CPE 221'!E50&gt;=3,0,1),IF('Gradebook - S26 - CPE 221'!E50&gt;=L$9,0,1)))</f>
        <v>0</v>
      </c>
      <c r="M50" s="6">
        <f>IF(M$10&gt;1,0,IF(M$10=1,IF('Gradebook - S26 - CPE 221'!F50&gt;=3,0,1),IF('Gradebook - S26 - CPE 221'!F50&gt;=M$9,0,1)))</f>
        <v>0</v>
      </c>
      <c r="N50" s="6">
        <f>IF(N$10&gt;1,0,IF(N$10=1,IF('Gradebook - S26 - CPE 221'!G50&gt;=3,0,1),IF('Gradebook - S26 - CPE 221'!G50&gt;=N$9,0,1)))</f>
        <v>0</v>
      </c>
      <c r="O50" s="6">
        <f>IF(O$10&gt;1,0,IF(O$10=1,IF('Gradebook - S26 - CPE 221'!H50&gt;=3,0,1),IF('Gradebook - S26 - CPE 221'!H50&gt;=O$9,0,1)))</f>
        <v>0</v>
      </c>
      <c r="P50" s="6">
        <f>IF(P$10&gt;1,0,IF(P$10=1,IF('Gradebook - S26 - CPE 221'!I50&gt;=3,0,1),IF('Gradebook - S26 - CPE 221'!I50&gt;=P$9,0,1)))</f>
        <v>0</v>
      </c>
      <c r="Q50" s="6">
        <f>IF(Q$10&gt;1,0,IF(Q$10=1,IF('Gradebook - S26 - CPE 221'!J50&gt;=3,0,1),IF('Gradebook - S26 - CPE 221'!J50&gt;=Q$9,0,1)))</f>
        <v>0</v>
      </c>
      <c r="R50" s="6">
        <f>IF(R$10&gt;1,0,IF(R$10=1,IF('Gradebook - S26 - CPE 221'!K50&gt;=3,0,1),IF('Gradebook - S26 - CPE 221'!K50&gt;=R$9,0,1)))</f>
        <v>0</v>
      </c>
      <c r="S50" s="6">
        <f>IF(S$10&gt;1,0,IF(S$10=1,IF('Gradebook - S26 - CPE 221'!L50&gt;=3,0,1),IF('Gradebook - S26 - CPE 221'!L50&gt;=S$9,0,1)))</f>
        <v>0</v>
      </c>
      <c r="T50" s="6">
        <f>IF(T$10&gt;1,0,IF(T$10=1,IF('Gradebook - S26 - CPE 221'!M50&gt;=3,0,1),IF('Gradebook - S26 - CPE 221'!M50&gt;=T$9,0,1)))</f>
        <v>0</v>
      </c>
      <c r="U50" s="6">
        <f>IF(U$10&gt;0,0,IF(U$10=0,IF('Gradebook - S26 - CPE 221'!N50&gt;=U$9,0,1)))</f>
        <v>0</v>
      </c>
      <c r="V50" s="6">
        <f>IF(V$10&gt;0,0,IF(V$10=0,IF('Gradebook - S26 - CPE 221'!O50&gt;=V$9,0,1)))</f>
        <v>0</v>
      </c>
      <c r="W50" s="6">
        <f>IF(W$10&gt;0,0,IF(W$10=0,IF('Gradebook - S26 - CPE 221'!P50&gt;=W$9,0,1)))</f>
        <v>0</v>
      </c>
      <c r="X50" s="6">
        <f>IF(X$10&gt;0,0,IF(X$10=0,IF('Gradebook - S26 - CPE 221'!Q50&gt;=X$9,0,1)))</f>
        <v>0</v>
      </c>
    </row>
    <row r="51" spans="3:24" x14ac:dyDescent="0.2">
      <c r="C51" s="6">
        <v>35</v>
      </c>
      <c r="D51" s="6" t="str">
        <f t="shared" si="0"/>
        <v>A</v>
      </c>
      <c r="E51" s="6" t="str">
        <f t="shared" si="1"/>
        <v/>
      </c>
      <c r="F51" s="6" t="str">
        <f t="shared" si="2"/>
        <v>A</v>
      </c>
      <c r="G51" s="6" cm="1">
        <f t="array" ref="G51">_xlfn.XLOOKUP(F51, {"A","A-","B+","B","C+","C","D","F"}, {100,90,85,80,75,70,60,50})</f>
        <v>100</v>
      </c>
      <c r="H51" s="6">
        <f>IF('LO16'!E42&gt;=0.85,IF('LO17'!D42&gt;=0.85,1,FALSE),FALSE)</f>
        <v>1</v>
      </c>
      <c r="I51" s="6">
        <f t="shared" si="3"/>
        <v>0</v>
      </c>
      <c r="J51" s="6">
        <f>IF(J$10&gt;1,0,IF(J$10=1,IF('Gradebook - S26 - CPE 221'!C51&gt;=3,0,1),IF('Gradebook - S26 - CPE 221'!C51&gt;=J$9,0,1)))</f>
        <v>0</v>
      </c>
      <c r="K51" s="6">
        <f>IF(K$10&gt;1,0,IF(K$10=1,IF('Gradebook - S26 - CPE 221'!D51&gt;=3,0,1),IF('Gradebook - S26 - CPE 221'!D51&gt;=K$9,0,1)))</f>
        <v>0</v>
      </c>
      <c r="L51" s="6">
        <f>IF(L$10&gt;1,0,IF(L$10=1,IF('Gradebook - S26 - CPE 221'!E51&gt;=3,0,1),IF('Gradebook - S26 - CPE 221'!E51&gt;=L$9,0,1)))</f>
        <v>0</v>
      </c>
      <c r="M51" s="6">
        <f>IF(M$10&gt;1,0,IF(M$10=1,IF('Gradebook - S26 - CPE 221'!F51&gt;=3,0,1),IF('Gradebook - S26 - CPE 221'!F51&gt;=M$9,0,1)))</f>
        <v>0</v>
      </c>
      <c r="N51" s="6">
        <f>IF(N$10&gt;1,0,IF(N$10=1,IF('Gradebook - S26 - CPE 221'!G51&gt;=3,0,1),IF('Gradebook - S26 - CPE 221'!G51&gt;=N$9,0,1)))</f>
        <v>0</v>
      </c>
      <c r="O51" s="6">
        <f>IF(O$10&gt;1,0,IF(O$10=1,IF('Gradebook - S26 - CPE 221'!H51&gt;=3,0,1),IF('Gradebook - S26 - CPE 221'!H51&gt;=O$9,0,1)))</f>
        <v>0</v>
      </c>
      <c r="P51" s="6">
        <f>IF(P$10&gt;1,0,IF(P$10=1,IF('Gradebook - S26 - CPE 221'!I51&gt;=3,0,1),IF('Gradebook - S26 - CPE 221'!I51&gt;=P$9,0,1)))</f>
        <v>0</v>
      </c>
      <c r="Q51" s="6">
        <f>IF(Q$10&gt;1,0,IF(Q$10=1,IF('Gradebook - S26 - CPE 221'!J51&gt;=3,0,1),IF('Gradebook - S26 - CPE 221'!J51&gt;=Q$9,0,1)))</f>
        <v>0</v>
      </c>
      <c r="R51" s="6">
        <f>IF(R$10&gt;1,0,IF(R$10=1,IF('Gradebook - S26 - CPE 221'!K51&gt;=3,0,1),IF('Gradebook - S26 - CPE 221'!K51&gt;=R$9,0,1)))</f>
        <v>0</v>
      </c>
      <c r="S51" s="6">
        <f>IF(S$10&gt;1,0,IF(S$10=1,IF('Gradebook - S26 - CPE 221'!L51&gt;=3,0,1),IF('Gradebook - S26 - CPE 221'!L51&gt;=S$9,0,1)))</f>
        <v>0</v>
      </c>
      <c r="T51" s="6">
        <f>IF(T$10&gt;1,0,IF(T$10=1,IF('Gradebook - S26 - CPE 221'!M51&gt;=3,0,1),IF('Gradebook - S26 - CPE 221'!M51&gt;=T$9,0,1)))</f>
        <v>0</v>
      </c>
      <c r="U51" s="6">
        <f>IF(U$10&gt;0,0,IF(U$10=0,IF('Gradebook - S26 - CPE 221'!N51&gt;=U$9,0,1)))</f>
        <v>0</v>
      </c>
      <c r="V51" s="6">
        <f>IF(V$10&gt;0,0,IF(V$10=0,IF('Gradebook - S26 - CPE 221'!O51&gt;=V$9,0,1)))</f>
        <v>0</v>
      </c>
      <c r="W51" s="6">
        <f>IF(W$10&gt;0,0,IF(W$10=0,IF('Gradebook - S26 - CPE 221'!P51&gt;=W$9,0,1)))</f>
        <v>0</v>
      </c>
      <c r="X51" s="6">
        <f>IF(X$10&gt;0,0,IF(X$10=0,IF('Gradebook - S26 - CPE 221'!Q51&gt;=X$9,0,1)))</f>
        <v>0</v>
      </c>
    </row>
    <row r="52" spans="3:24" x14ac:dyDescent="0.2">
      <c r="C52" s="6">
        <v>36</v>
      </c>
      <c r="D52" s="6" t="str">
        <f t="shared" si="0"/>
        <v>A</v>
      </c>
      <c r="E52" s="6" t="str">
        <f t="shared" si="1"/>
        <v/>
      </c>
      <c r="F52" s="6" t="str">
        <f t="shared" si="2"/>
        <v>A</v>
      </c>
      <c r="G52" s="6" cm="1">
        <f t="array" ref="G52">_xlfn.XLOOKUP(F52, {"A","A-","B+","B","C+","C","D","F"}, {100,90,85,80,75,70,60,50})</f>
        <v>100</v>
      </c>
      <c r="H52" s="6">
        <f>IF('LO16'!E43&gt;=0.85,IF('LO17'!D43&gt;=0.85,1,FALSE),FALSE)</f>
        <v>1</v>
      </c>
      <c r="I52" s="6">
        <f t="shared" si="3"/>
        <v>0</v>
      </c>
      <c r="J52" s="6">
        <f>IF(J$10&gt;1,0,IF(J$10=1,IF('Gradebook - S26 - CPE 221'!C52&gt;=3,0,1),IF('Gradebook - S26 - CPE 221'!C52&gt;=J$9,0,1)))</f>
        <v>0</v>
      </c>
      <c r="K52" s="6">
        <f>IF(K$10&gt;1,0,IF(K$10=1,IF('Gradebook - S26 - CPE 221'!D52&gt;=3,0,1),IF('Gradebook - S26 - CPE 221'!D52&gt;=K$9,0,1)))</f>
        <v>0</v>
      </c>
      <c r="L52" s="6">
        <f>IF(L$10&gt;1,0,IF(L$10=1,IF('Gradebook - S26 - CPE 221'!E52&gt;=3,0,1),IF('Gradebook - S26 - CPE 221'!E52&gt;=L$9,0,1)))</f>
        <v>0</v>
      </c>
      <c r="M52" s="6">
        <f>IF(M$10&gt;1,0,IF(M$10=1,IF('Gradebook - S26 - CPE 221'!F52&gt;=3,0,1),IF('Gradebook - S26 - CPE 221'!F52&gt;=M$9,0,1)))</f>
        <v>0</v>
      </c>
      <c r="N52" s="6">
        <f>IF(N$10&gt;1,0,IF(N$10=1,IF('Gradebook - S26 - CPE 221'!G52&gt;=3,0,1),IF('Gradebook - S26 - CPE 221'!G52&gt;=N$9,0,1)))</f>
        <v>0</v>
      </c>
      <c r="O52" s="6">
        <f>IF(O$10&gt;1,0,IF(O$10=1,IF('Gradebook - S26 - CPE 221'!H52&gt;=3,0,1),IF('Gradebook - S26 - CPE 221'!H52&gt;=O$9,0,1)))</f>
        <v>0</v>
      </c>
      <c r="P52" s="6">
        <f>IF(P$10&gt;1,0,IF(P$10=1,IF('Gradebook - S26 - CPE 221'!I52&gt;=3,0,1),IF('Gradebook - S26 - CPE 221'!I52&gt;=P$9,0,1)))</f>
        <v>0</v>
      </c>
      <c r="Q52" s="6">
        <f>IF(Q$10&gt;1,0,IF(Q$10=1,IF('Gradebook - S26 - CPE 221'!J52&gt;=3,0,1),IF('Gradebook - S26 - CPE 221'!J52&gt;=Q$9,0,1)))</f>
        <v>0</v>
      </c>
      <c r="R52" s="6">
        <f>IF(R$10&gt;1,0,IF(R$10=1,IF('Gradebook - S26 - CPE 221'!K52&gt;=3,0,1),IF('Gradebook - S26 - CPE 221'!K52&gt;=R$9,0,1)))</f>
        <v>0</v>
      </c>
      <c r="S52" s="6">
        <f>IF(S$10&gt;1,0,IF(S$10=1,IF('Gradebook - S26 - CPE 221'!L52&gt;=3,0,1),IF('Gradebook - S26 - CPE 221'!L52&gt;=S$9,0,1)))</f>
        <v>0</v>
      </c>
      <c r="T52" s="6">
        <f>IF(T$10&gt;1,0,IF(T$10=1,IF('Gradebook - S26 - CPE 221'!M52&gt;=3,0,1),IF('Gradebook - S26 - CPE 221'!M52&gt;=T$9,0,1)))</f>
        <v>0</v>
      </c>
      <c r="U52" s="6">
        <f>IF(U$10&gt;0,0,IF(U$10=0,IF('Gradebook - S26 - CPE 221'!N52&gt;=U$9,0,1)))</f>
        <v>0</v>
      </c>
      <c r="V52" s="6">
        <f>IF(V$10&gt;0,0,IF(V$10=0,IF('Gradebook - S26 - CPE 221'!O52&gt;=V$9,0,1)))</f>
        <v>0</v>
      </c>
      <c r="W52" s="6">
        <f>IF(W$10&gt;0,0,IF(W$10=0,IF('Gradebook - S26 - CPE 221'!P52&gt;=W$9,0,1)))</f>
        <v>0</v>
      </c>
      <c r="X52" s="6">
        <f>IF(X$10&gt;0,0,IF(X$10=0,IF('Gradebook - S26 - CPE 221'!Q52&gt;=X$9,0,1)))</f>
        <v>0</v>
      </c>
    </row>
    <row r="53" spans="3:24" x14ac:dyDescent="0.2">
      <c r="C53" s="6">
        <v>37</v>
      </c>
      <c r="D53" s="6" t="str">
        <f t="shared" si="0"/>
        <v>A</v>
      </c>
      <c r="E53" s="6" t="str">
        <f t="shared" si="1"/>
        <v/>
      </c>
      <c r="F53" s="6" t="str">
        <f t="shared" si="2"/>
        <v>A</v>
      </c>
      <c r="G53" s="6" cm="1">
        <f t="array" ref="G53">_xlfn.XLOOKUP(F53, {"A","A-","B+","B","C+","C","D","F"}, {100,90,85,80,75,70,60,50})</f>
        <v>100</v>
      </c>
      <c r="H53" s="6">
        <f>IF('LO16'!E44&gt;=0.85,IF('LO17'!D44&gt;=0.85,1,FALSE),FALSE)</f>
        <v>1</v>
      </c>
      <c r="I53" s="6">
        <f t="shared" si="3"/>
        <v>0</v>
      </c>
      <c r="J53" s="6">
        <f>IF(J$10&gt;1,0,IF(J$10=1,IF('Gradebook - S26 - CPE 221'!C53&gt;=3,0,1),IF('Gradebook - S26 - CPE 221'!C53&gt;=J$9,0,1)))</f>
        <v>0</v>
      </c>
      <c r="K53" s="6">
        <f>IF(K$10&gt;1,0,IF(K$10=1,IF('Gradebook - S26 - CPE 221'!D53&gt;=3,0,1),IF('Gradebook - S26 - CPE 221'!D53&gt;=K$9,0,1)))</f>
        <v>0</v>
      </c>
      <c r="L53" s="6">
        <f>IF(L$10&gt;1,0,IF(L$10=1,IF('Gradebook - S26 - CPE 221'!E53&gt;=3,0,1),IF('Gradebook - S26 - CPE 221'!E53&gt;=L$9,0,1)))</f>
        <v>0</v>
      </c>
      <c r="M53" s="6">
        <f>IF(M$10&gt;1,0,IF(M$10=1,IF('Gradebook - S26 - CPE 221'!F53&gt;=3,0,1),IF('Gradebook - S26 - CPE 221'!F53&gt;=M$9,0,1)))</f>
        <v>0</v>
      </c>
      <c r="N53" s="6">
        <f>IF(N$10&gt;1,0,IF(N$10=1,IF('Gradebook - S26 - CPE 221'!G53&gt;=3,0,1),IF('Gradebook - S26 - CPE 221'!G53&gt;=N$9,0,1)))</f>
        <v>0</v>
      </c>
      <c r="O53" s="6">
        <f>IF(O$10&gt;1,0,IF(O$10=1,IF('Gradebook - S26 - CPE 221'!H53&gt;=3,0,1),IF('Gradebook - S26 - CPE 221'!H53&gt;=O$9,0,1)))</f>
        <v>0</v>
      </c>
      <c r="P53" s="6">
        <f>IF(P$10&gt;1,0,IF(P$10=1,IF('Gradebook - S26 - CPE 221'!I53&gt;=3,0,1),IF('Gradebook - S26 - CPE 221'!I53&gt;=P$9,0,1)))</f>
        <v>0</v>
      </c>
      <c r="Q53" s="6">
        <f>IF(Q$10&gt;1,0,IF(Q$10=1,IF('Gradebook - S26 - CPE 221'!J53&gt;=3,0,1),IF('Gradebook - S26 - CPE 221'!J53&gt;=Q$9,0,1)))</f>
        <v>0</v>
      </c>
      <c r="R53" s="6">
        <f>IF(R$10&gt;1,0,IF(R$10=1,IF('Gradebook - S26 - CPE 221'!K53&gt;=3,0,1),IF('Gradebook - S26 - CPE 221'!K53&gt;=R$9,0,1)))</f>
        <v>0</v>
      </c>
      <c r="S53" s="6">
        <f>IF(S$10&gt;1,0,IF(S$10=1,IF('Gradebook - S26 - CPE 221'!L53&gt;=3,0,1),IF('Gradebook - S26 - CPE 221'!L53&gt;=S$9,0,1)))</f>
        <v>0</v>
      </c>
      <c r="T53" s="6">
        <f>IF(T$10&gt;1,0,IF(T$10=1,IF('Gradebook - S26 - CPE 221'!M53&gt;=3,0,1),IF('Gradebook - S26 - CPE 221'!M53&gt;=T$9,0,1)))</f>
        <v>0</v>
      </c>
      <c r="U53" s="6">
        <f>IF(U$10&gt;0,0,IF(U$10=0,IF('Gradebook - S26 - CPE 221'!N53&gt;=U$9,0,1)))</f>
        <v>0</v>
      </c>
      <c r="V53" s="6">
        <f>IF(V$10&gt;0,0,IF(V$10=0,IF('Gradebook - S26 - CPE 221'!O53&gt;=V$9,0,1)))</f>
        <v>0</v>
      </c>
      <c r="W53" s="6">
        <f>IF(W$10&gt;0,0,IF(W$10=0,IF('Gradebook - S26 - CPE 221'!P53&gt;=W$9,0,1)))</f>
        <v>0</v>
      </c>
      <c r="X53" s="6">
        <f>IF(X$10&gt;0,0,IF(X$10=0,IF('Gradebook - S26 - CPE 221'!Q53&gt;=X$9,0,1)))</f>
        <v>0</v>
      </c>
    </row>
    <row r="54" spans="3:24" x14ac:dyDescent="0.2">
      <c r="C54" s="6">
        <v>38</v>
      </c>
      <c r="D54" s="6" t="str">
        <f t="shared" si="0"/>
        <v>A</v>
      </c>
      <c r="E54" s="6" t="str">
        <f t="shared" si="1"/>
        <v>-</v>
      </c>
      <c r="F54" s="6" t="str">
        <f t="shared" si="2"/>
        <v>A-</v>
      </c>
      <c r="G54" s="6" cm="1">
        <f t="array" ref="G54">_xlfn.XLOOKUP(F54, {"A","A-","B+","B","C+","C","D","F"}, {100,90,85,80,75,70,60,50})</f>
        <v>90</v>
      </c>
      <c r="H54" s="6" t="b">
        <f>IF('LO16'!E45&gt;=0.85,IF('LO17'!D45&gt;=0.85,1,FALSE),FALSE)</f>
        <v>0</v>
      </c>
      <c r="I54" s="6">
        <f t="shared" si="3"/>
        <v>0</v>
      </c>
      <c r="J54" s="6">
        <f>IF(J$10&gt;1,0,IF(J$10=1,IF('Gradebook - S26 - CPE 221'!C54&gt;=3,0,1),IF('Gradebook - S26 - CPE 221'!C54&gt;=J$9,0,1)))</f>
        <v>0</v>
      </c>
      <c r="K54" s="6">
        <f>IF(K$10&gt;1,0,IF(K$10=1,IF('Gradebook - S26 - CPE 221'!D54&gt;=3,0,1),IF('Gradebook - S26 - CPE 221'!D54&gt;=K$9,0,1)))</f>
        <v>0</v>
      </c>
      <c r="L54" s="6">
        <f>IF(L$10&gt;1,0,IF(L$10=1,IF('Gradebook - S26 - CPE 221'!E54&gt;=3,0,1),IF('Gradebook - S26 - CPE 221'!E54&gt;=L$9,0,1)))</f>
        <v>0</v>
      </c>
      <c r="M54" s="6">
        <f>IF(M$10&gt;1,0,IF(M$10=1,IF('Gradebook - S26 - CPE 221'!F54&gt;=3,0,1),IF('Gradebook - S26 - CPE 221'!F54&gt;=M$9,0,1)))</f>
        <v>0</v>
      </c>
      <c r="N54" s="6">
        <f>IF(N$10&gt;1,0,IF(N$10=1,IF('Gradebook - S26 - CPE 221'!G54&gt;=3,0,1),IF('Gradebook - S26 - CPE 221'!G54&gt;=N$9,0,1)))</f>
        <v>0</v>
      </c>
      <c r="O54" s="6">
        <f>IF(O$10&gt;1,0,IF(O$10=1,IF('Gradebook - S26 - CPE 221'!H54&gt;=3,0,1),IF('Gradebook - S26 - CPE 221'!H54&gt;=O$9,0,1)))</f>
        <v>0</v>
      </c>
      <c r="P54" s="6">
        <f>IF(P$10&gt;1,0,IF(P$10=1,IF('Gradebook - S26 - CPE 221'!I54&gt;=3,0,1),IF('Gradebook - S26 - CPE 221'!I54&gt;=P$9,0,1)))</f>
        <v>0</v>
      </c>
      <c r="Q54" s="6">
        <f>IF(Q$10&gt;1,0,IF(Q$10=1,IF('Gradebook - S26 - CPE 221'!J54&gt;=3,0,1),IF('Gradebook - S26 - CPE 221'!J54&gt;=Q$9,0,1)))</f>
        <v>0</v>
      </c>
      <c r="R54" s="6">
        <f>IF(R$10&gt;1,0,IF(R$10=1,IF('Gradebook - S26 - CPE 221'!K54&gt;=3,0,1),IF('Gradebook - S26 - CPE 221'!K54&gt;=R$9,0,1)))</f>
        <v>0</v>
      </c>
      <c r="S54" s="6">
        <f>IF(S$10&gt;1,0,IF(S$10=1,IF('Gradebook - S26 - CPE 221'!L54&gt;=3,0,1),IF('Gradebook - S26 - CPE 221'!L54&gt;=S$9,0,1)))</f>
        <v>0</v>
      </c>
      <c r="T54" s="6">
        <f>IF(T$10&gt;1,0,IF(T$10=1,IF('Gradebook - S26 - CPE 221'!M54&gt;=3,0,1),IF('Gradebook - S26 - CPE 221'!M54&gt;=T$9,0,1)))</f>
        <v>0</v>
      </c>
      <c r="U54" s="6">
        <f>IF(U$10&gt;0,0,IF(U$10=0,IF('Gradebook - S26 - CPE 221'!N54&gt;=U$9,0,1)))</f>
        <v>0</v>
      </c>
      <c r="V54" s="6">
        <f>IF(V$10&gt;0,0,IF(V$10=0,IF('Gradebook - S26 - CPE 221'!O54&gt;=V$9,0,1)))</f>
        <v>0</v>
      </c>
      <c r="W54" s="6">
        <f>IF(W$10&gt;0,0,IF(W$10=0,IF('Gradebook - S26 - CPE 221'!P54&gt;=W$9,0,1)))</f>
        <v>0</v>
      </c>
      <c r="X54" s="6">
        <f>IF(X$10&gt;0,0,IF(X$10=0,IF('Gradebook - S26 - CPE 221'!Q54&gt;=X$9,0,1)))</f>
        <v>0</v>
      </c>
    </row>
    <row r="55" spans="3:24" x14ac:dyDescent="0.2">
      <c r="C55" s="6">
        <v>39</v>
      </c>
      <c r="D55" s="6" t="str">
        <f t="shared" si="0"/>
        <v>A</v>
      </c>
      <c r="E55" s="6" t="str">
        <f t="shared" si="1"/>
        <v>-</v>
      </c>
      <c r="F55" s="6" t="str">
        <f t="shared" si="2"/>
        <v>A-</v>
      </c>
      <c r="G55" s="6" cm="1">
        <f t="array" ref="G55">_xlfn.XLOOKUP(F55, {"A","A-","B+","B","C+","C","D","F"}, {100,90,85,80,75,70,60,50})</f>
        <v>90</v>
      </c>
      <c r="H55" s="6" t="b">
        <f>IF('LO16'!E46&gt;=0.85,IF('LO17'!D46&gt;=0.85,1,FALSE),FALSE)</f>
        <v>0</v>
      </c>
      <c r="I55" s="6">
        <f t="shared" si="3"/>
        <v>0</v>
      </c>
      <c r="J55" s="6">
        <f>IF(J$10&gt;1,0,IF(J$10=1,IF('Gradebook - S26 - CPE 221'!C55&gt;=3,0,1),IF('Gradebook - S26 - CPE 221'!C55&gt;=J$9,0,1)))</f>
        <v>0</v>
      </c>
      <c r="K55" s="6">
        <f>IF(K$10&gt;1,0,IF(K$10=1,IF('Gradebook - S26 - CPE 221'!D55&gt;=3,0,1),IF('Gradebook - S26 - CPE 221'!D55&gt;=K$9,0,1)))</f>
        <v>0</v>
      </c>
      <c r="L55" s="6">
        <f>IF(L$10&gt;1,0,IF(L$10=1,IF('Gradebook - S26 - CPE 221'!E55&gt;=3,0,1),IF('Gradebook - S26 - CPE 221'!E55&gt;=L$9,0,1)))</f>
        <v>0</v>
      </c>
      <c r="M55" s="6">
        <f>IF(M$10&gt;1,0,IF(M$10=1,IF('Gradebook - S26 - CPE 221'!F55&gt;=3,0,1),IF('Gradebook - S26 - CPE 221'!F55&gt;=M$9,0,1)))</f>
        <v>0</v>
      </c>
      <c r="N55" s="6">
        <f>IF(N$10&gt;1,0,IF(N$10=1,IF('Gradebook - S26 - CPE 221'!G55&gt;=3,0,1),IF('Gradebook - S26 - CPE 221'!G55&gt;=N$9,0,1)))</f>
        <v>0</v>
      </c>
      <c r="O55" s="6">
        <f>IF(O$10&gt;1,0,IF(O$10=1,IF('Gradebook - S26 - CPE 221'!H55&gt;=3,0,1),IF('Gradebook - S26 - CPE 221'!H55&gt;=O$9,0,1)))</f>
        <v>0</v>
      </c>
      <c r="P55" s="6">
        <f>IF(P$10&gt;1,0,IF(P$10=1,IF('Gradebook - S26 - CPE 221'!I55&gt;=3,0,1),IF('Gradebook - S26 - CPE 221'!I55&gt;=P$9,0,1)))</f>
        <v>0</v>
      </c>
      <c r="Q55" s="6">
        <f>IF(Q$10&gt;1,0,IF(Q$10=1,IF('Gradebook - S26 - CPE 221'!J55&gt;=3,0,1),IF('Gradebook - S26 - CPE 221'!J55&gt;=Q$9,0,1)))</f>
        <v>0</v>
      </c>
      <c r="R55" s="6">
        <f>IF(R$10&gt;1,0,IF(R$10=1,IF('Gradebook - S26 - CPE 221'!K55&gt;=3,0,1),IF('Gradebook - S26 - CPE 221'!K55&gt;=R$9,0,1)))</f>
        <v>0</v>
      </c>
      <c r="S55" s="6">
        <f>IF(S$10&gt;1,0,IF(S$10=1,IF('Gradebook - S26 - CPE 221'!L55&gt;=3,0,1),IF('Gradebook - S26 - CPE 221'!L55&gt;=S$9,0,1)))</f>
        <v>0</v>
      </c>
      <c r="T55" s="6">
        <f>IF(T$10&gt;1,0,IF(T$10=1,IF('Gradebook - S26 - CPE 221'!M55&gt;=3,0,1),IF('Gradebook - S26 - CPE 221'!M55&gt;=T$9,0,1)))</f>
        <v>0</v>
      </c>
      <c r="U55" s="6">
        <f>IF(U$10&gt;0,0,IF(U$10=0,IF('Gradebook - S26 - CPE 221'!N55&gt;=U$9,0,1)))</f>
        <v>0</v>
      </c>
      <c r="V55" s="6">
        <f>IF(V$10&gt;0,0,IF(V$10=0,IF('Gradebook - S26 - CPE 221'!O55&gt;=V$9,0,1)))</f>
        <v>0</v>
      </c>
      <c r="W55" s="6">
        <f>IF(W$10&gt;0,0,IF(W$10=0,IF('Gradebook - S26 - CPE 221'!P55&gt;=W$9,0,1)))</f>
        <v>0</v>
      </c>
      <c r="X55" s="6">
        <f>IF(X$10&gt;0,0,IF(X$10=0,IF('Gradebook - S26 - CPE 221'!Q55&gt;=X$9,0,1)))</f>
        <v>0</v>
      </c>
    </row>
    <row r="56" spans="3:24" x14ac:dyDescent="0.2">
      <c r="C56" s="6">
        <v>40</v>
      </c>
      <c r="D56" s="6" t="str">
        <f t="shared" si="0"/>
        <v>A</v>
      </c>
      <c r="E56" s="6" t="str">
        <f t="shared" si="1"/>
        <v/>
      </c>
      <c r="F56" s="6" t="str">
        <f t="shared" si="2"/>
        <v>A</v>
      </c>
      <c r="G56" s="6" cm="1">
        <f t="array" ref="G56">_xlfn.XLOOKUP(F56, {"A","A-","B+","B","C+","C","D","F"}, {100,90,85,80,75,70,60,50})</f>
        <v>100</v>
      </c>
      <c r="H56" s="6">
        <f>IF('LO16'!E47&gt;=0.85,IF('LO17'!D47&gt;=0.85,1,FALSE),FALSE)</f>
        <v>1</v>
      </c>
      <c r="I56" s="6">
        <f t="shared" si="3"/>
        <v>0</v>
      </c>
      <c r="J56" s="6">
        <f>IF(J$10&gt;1,0,IF(J$10=1,IF('Gradebook - S26 - CPE 221'!C56&gt;=3,0,1),IF('Gradebook - S26 - CPE 221'!C56&gt;=J$9,0,1)))</f>
        <v>0</v>
      </c>
      <c r="K56" s="6">
        <f>IF(K$10&gt;1,0,IF(K$10=1,IF('Gradebook - S26 - CPE 221'!D56&gt;=3,0,1),IF('Gradebook - S26 - CPE 221'!D56&gt;=K$9,0,1)))</f>
        <v>0</v>
      </c>
      <c r="L56" s="6">
        <f>IF(L$10&gt;1,0,IF(L$10=1,IF('Gradebook - S26 - CPE 221'!E56&gt;=3,0,1),IF('Gradebook - S26 - CPE 221'!E56&gt;=L$9,0,1)))</f>
        <v>0</v>
      </c>
      <c r="M56" s="6">
        <f>IF(M$10&gt;1,0,IF(M$10=1,IF('Gradebook - S26 - CPE 221'!F56&gt;=3,0,1),IF('Gradebook - S26 - CPE 221'!F56&gt;=M$9,0,1)))</f>
        <v>0</v>
      </c>
      <c r="N56" s="6">
        <f>IF(N$10&gt;1,0,IF(N$10=1,IF('Gradebook - S26 - CPE 221'!G56&gt;=3,0,1),IF('Gradebook - S26 - CPE 221'!G56&gt;=N$9,0,1)))</f>
        <v>0</v>
      </c>
      <c r="O56" s="6">
        <f>IF(O$10&gt;1,0,IF(O$10=1,IF('Gradebook - S26 - CPE 221'!H56&gt;=3,0,1),IF('Gradebook - S26 - CPE 221'!H56&gt;=O$9,0,1)))</f>
        <v>0</v>
      </c>
      <c r="P56" s="6">
        <f>IF(P$10&gt;1,0,IF(P$10=1,IF('Gradebook - S26 - CPE 221'!I56&gt;=3,0,1),IF('Gradebook - S26 - CPE 221'!I56&gt;=P$9,0,1)))</f>
        <v>0</v>
      </c>
      <c r="Q56" s="6">
        <f>IF(Q$10&gt;1,0,IF(Q$10=1,IF('Gradebook - S26 - CPE 221'!J56&gt;=3,0,1),IF('Gradebook - S26 - CPE 221'!J56&gt;=Q$9,0,1)))</f>
        <v>0</v>
      </c>
      <c r="R56" s="6">
        <f>IF(R$10&gt;1,0,IF(R$10=1,IF('Gradebook - S26 - CPE 221'!K56&gt;=3,0,1),IF('Gradebook - S26 - CPE 221'!K56&gt;=R$9,0,1)))</f>
        <v>0</v>
      </c>
      <c r="S56" s="6">
        <f>IF(S$10&gt;1,0,IF(S$10=1,IF('Gradebook - S26 - CPE 221'!L56&gt;=3,0,1),IF('Gradebook - S26 - CPE 221'!L56&gt;=S$9,0,1)))</f>
        <v>0</v>
      </c>
      <c r="T56" s="6">
        <f>IF(T$10&gt;1,0,IF(T$10=1,IF('Gradebook - S26 - CPE 221'!M56&gt;=3,0,1),IF('Gradebook - S26 - CPE 221'!M56&gt;=T$9,0,1)))</f>
        <v>0</v>
      </c>
      <c r="U56" s="6">
        <f>IF(U$10&gt;0,0,IF(U$10=0,IF('Gradebook - S26 - CPE 221'!N56&gt;=U$9,0,1)))</f>
        <v>0</v>
      </c>
      <c r="V56" s="6">
        <f>IF(V$10&gt;0,0,IF(V$10=0,IF('Gradebook - S26 - CPE 221'!O56&gt;=V$9,0,1)))</f>
        <v>0</v>
      </c>
      <c r="W56" s="6">
        <f>IF(W$10&gt;0,0,IF(W$10=0,IF('Gradebook - S26 - CPE 221'!P56&gt;=W$9,0,1)))</f>
        <v>0</v>
      </c>
      <c r="X56" s="6">
        <f>IF(X$10&gt;0,0,IF(X$10=0,IF('Gradebook - S26 - CPE 221'!Q56&gt;=X$9,0,1)))</f>
        <v>0</v>
      </c>
    </row>
    <row r="57" spans="3:24" x14ac:dyDescent="0.2">
      <c r="C57" s="6">
        <v>41</v>
      </c>
      <c r="D57" s="6" t="str">
        <f t="shared" si="0"/>
        <v>A</v>
      </c>
      <c r="E57" s="6" t="str">
        <f t="shared" si="1"/>
        <v/>
      </c>
      <c r="F57" s="6" t="str">
        <f t="shared" si="2"/>
        <v>A</v>
      </c>
      <c r="G57" s="6" cm="1">
        <f t="array" ref="G57">_xlfn.XLOOKUP(F57, {"A","A-","B+","B","C+","C","D","F"}, {100,90,85,80,75,70,60,50})</f>
        <v>100</v>
      </c>
      <c r="H57" s="6">
        <f>IF('LO16'!E48&gt;=0.85,IF('LO17'!D48&gt;=0.85,1,FALSE),FALSE)</f>
        <v>1</v>
      </c>
      <c r="I57" s="6">
        <f t="shared" si="3"/>
        <v>0</v>
      </c>
      <c r="J57" s="6">
        <f>IF(J$10&gt;1,0,IF(J$10=1,IF('Gradebook - S26 - CPE 221'!C57&gt;=3,0,1),IF('Gradebook - S26 - CPE 221'!C57&gt;=J$9,0,1)))</f>
        <v>0</v>
      </c>
      <c r="K57" s="6">
        <f>IF(K$10&gt;1,0,IF(K$10=1,IF('Gradebook - S26 - CPE 221'!D57&gt;=3,0,1),IF('Gradebook - S26 - CPE 221'!D57&gt;=K$9,0,1)))</f>
        <v>0</v>
      </c>
      <c r="L57" s="6">
        <f>IF(L$10&gt;1,0,IF(L$10=1,IF('Gradebook - S26 - CPE 221'!E57&gt;=3,0,1),IF('Gradebook - S26 - CPE 221'!E57&gt;=L$9,0,1)))</f>
        <v>0</v>
      </c>
      <c r="M57" s="6">
        <f>IF(M$10&gt;1,0,IF(M$10=1,IF('Gradebook - S26 - CPE 221'!F57&gt;=3,0,1),IF('Gradebook - S26 - CPE 221'!F57&gt;=M$9,0,1)))</f>
        <v>0</v>
      </c>
      <c r="N57" s="6">
        <f>IF(N$10&gt;1,0,IF(N$10=1,IF('Gradebook - S26 - CPE 221'!G57&gt;=3,0,1),IF('Gradebook - S26 - CPE 221'!G57&gt;=N$9,0,1)))</f>
        <v>0</v>
      </c>
      <c r="O57" s="6">
        <f>IF(O$10&gt;1,0,IF(O$10=1,IF('Gradebook - S26 - CPE 221'!H57&gt;=3,0,1),IF('Gradebook - S26 - CPE 221'!H57&gt;=O$9,0,1)))</f>
        <v>0</v>
      </c>
      <c r="P57" s="6">
        <f>IF(P$10&gt;1,0,IF(P$10=1,IF('Gradebook - S26 - CPE 221'!I57&gt;=3,0,1),IF('Gradebook - S26 - CPE 221'!I57&gt;=P$9,0,1)))</f>
        <v>0</v>
      </c>
      <c r="Q57" s="6">
        <f>IF(Q$10&gt;1,0,IF(Q$10=1,IF('Gradebook - S26 - CPE 221'!J57&gt;=3,0,1),IF('Gradebook - S26 - CPE 221'!J57&gt;=Q$9,0,1)))</f>
        <v>0</v>
      </c>
      <c r="R57" s="6">
        <f>IF(R$10&gt;1,0,IF(R$10=1,IF('Gradebook - S26 - CPE 221'!K57&gt;=3,0,1),IF('Gradebook - S26 - CPE 221'!K57&gt;=R$9,0,1)))</f>
        <v>0</v>
      </c>
      <c r="S57" s="6">
        <f>IF(S$10&gt;1,0,IF(S$10=1,IF('Gradebook - S26 - CPE 221'!L57&gt;=3,0,1),IF('Gradebook - S26 - CPE 221'!L57&gt;=S$9,0,1)))</f>
        <v>0</v>
      </c>
      <c r="T57" s="6">
        <f>IF(T$10&gt;1,0,IF(T$10=1,IF('Gradebook - S26 - CPE 221'!M57&gt;=3,0,1),IF('Gradebook - S26 - CPE 221'!M57&gt;=T$9,0,1)))</f>
        <v>0</v>
      </c>
      <c r="U57" s="6">
        <f>IF(U$10&gt;0,0,IF(U$10=0,IF('Gradebook - S26 - CPE 221'!N57&gt;=U$9,0,1)))</f>
        <v>0</v>
      </c>
      <c r="V57" s="6">
        <f>IF(V$10&gt;0,0,IF(V$10=0,IF('Gradebook - S26 - CPE 221'!O57&gt;=V$9,0,1)))</f>
        <v>0</v>
      </c>
      <c r="W57" s="6">
        <f>IF(W$10&gt;0,0,IF(W$10=0,IF('Gradebook - S26 - CPE 221'!P57&gt;=W$9,0,1)))</f>
        <v>0</v>
      </c>
      <c r="X57" s="6">
        <f>IF(X$10&gt;0,0,IF(X$10=0,IF('Gradebook - S26 - CPE 221'!Q57&gt;=X$9,0,1)))</f>
        <v>0</v>
      </c>
    </row>
    <row r="58" spans="3:24" x14ac:dyDescent="0.2">
      <c r="C58" s="6">
        <v>42</v>
      </c>
      <c r="D58" s="6" t="str">
        <f t="shared" si="0"/>
        <v>A</v>
      </c>
      <c r="E58" s="6" t="str">
        <f t="shared" si="1"/>
        <v/>
      </c>
      <c r="F58" s="6" t="str">
        <f t="shared" si="2"/>
        <v>A</v>
      </c>
      <c r="G58" s="6" cm="1">
        <f t="array" ref="G58">_xlfn.XLOOKUP(F58, {"A","A-","B+","B","C+","C","D","F"}, {100,90,85,80,75,70,60,50})</f>
        <v>100</v>
      </c>
      <c r="H58" s="6">
        <f>IF('LO16'!E49&gt;=0.85,IF('LO17'!D49&gt;=0.85,1,FALSE),FALSE)</f>
        <v>1</v>
      </c>
      <c r="I58" s="6">
        <f t="shared" si="3"/>
        <v>0</v>
      </c>
      <c r="J58" s="6">
        <f>IF(J$10&gt;1,0,IF(J$10=1,IF('Gradebook - S26 - CPE 221'!C58&gt;=3,0,1),IF('Gradebook - S26 - CPE 221'!C58&gt;=J$9,0,1)))</f>
        <v>0</v>
      </c>
      <c r="K58" s="6">
        <f>IF(K$10&gt;1,0,IF(K$10=1,IF('Gradebook - S26 - CPE 221'!D58&gt;=3,0,1),IF('Gradebook - S26 - CPE 221'!D58&gt;=K$9,0,1)))</f>
        <v>0</v>
      </c>
      <c r="L58" s="6">
        <f>IF(L$10&gt;1,0,IF(L$10=1,IF('Gradebook - S26 - CPE 221'!E58&gt;=3,0,1),IF('Gradebook - S26 - CPE 221'!E58&gt;=L$9,0,1)))</f>
        <v>0</v>
      </c>
      <c r="M58" s="6">
        <f>IF(M$10&gt;1,0,IF(M$10=1,IF('Gradebook - S26 - CPE 221'!F58&gt;=3,0,1),IF('Gradebook - S26 - CPE 221'!F58&gt;=M$9,0,1)))</f>
        <v>0</v>
      </c>
      <c r="N58" s="6">
        <f>IF(N$10&gt;1,0,IF(N$10=1,IF('Gradebook - S26 - CPE 221'!G58&gt;=3,0,1),IF('Gradebook - S26 - CPE 221'!G58&gt;=N$9,0,1)))</f>
        <v>0</v>
      </c>
      <c r="O58" s="6">
        <f>IF(O$10&gt;1,0,IF(O$10=1,IF('Gradebook - S26 - CPE 221'!H58&gt;=3,0,1),IF('Gradebook - S26 - CPE 221'!H58&gt;=O$9,0,1)))</f>
        <v>0</v>
      </c>
      <c r="P58" s="6">
        <f>IF(P$10&gt;1,0,IF(P$10=1,IF('Gradebook - S26 - CPE 221'!I58&gt;=3,0,1),IF('Gradebook - S26 - CPE 221'!I58&gt;=P$9,0,1)))</f>
        <v>0</v>
      </c>
      <c r="Q58" s="6">
        <f>IF(Q$10&gt;1,0,IF(Q$10=1,IF('Gradebook - S26 - CPE 221'!J58&gt;=3,0,1),IF('Gradebook - S26 - CPE 221'!J58&gt;=Q$9,0,1)))</f>
        <v>0</v>
      </c>
      <c r="R58" s="6">
        <f>IF(R$10&gt;1,0,IF(R$10=1,IF('Gradebook - S26 - CPE 221'!K58&gt;=3,0,1),IF('Gradebook - S26 - CPE 221'!K58&gt;=R$9,0,1)))</f>
        <v>0</v>
      </c>
      <c r="S58" s="6">
        <f>IF(S$10&gt;1,0,IF(S$10=1,IF('Gradebook - S26 - CPE 221'!L58&gt;=3,0,1),IF('Gradebook - S26 - CPE 221'!L58&gt;=S$9,0,1)))</f>
        <v>0</v>
      </c>
      <c r="T58" s="6">
        <f>IF(T$10&gt;1,0,IF(T$10=1,IF('Gradebook - S26 - CPE 221'!M58&gt;=3,0,1),IF('Gradebook - S26 - CPE 221'!M58&gt;=T$9,0,1)))</f>
        <v>0</v>
      </c>
      <c r="U58" s="6">
        <f>IF(U$10&gt;0,0,IF(U$10=0,IF('Gradebook - S26 - CPE 221'!N58&gt;=U$9,0,1)))</f>
        <v>0</v>
      </c>
      <c r="V58" s="6">
        <f>IF(V$10&gt;0,0,IF(V$10=0,IF('Gradebook - S26 - CPE 221'!O58&gt;=V$9,0,1)))</f>
        <v>0</v>
      </c>
      <c r="W58" s="6">
        <f>IF(W$10&gt;0,0,IF(W$10=0,IF('Gradebook - S26 - CPE 221'!P58&gt;=W$9,0,1)))</f>
        <v>0</v>
      </c>
      <c r="X58" s="6">
        <f>IF(X$10&gt;0,0,IF(X$10=0,IF('Gradebook - S26 - CPE 221'!Q58&gt;=X$9,0,1)))</f>
        <v>0</v>
      </c>
    </row>
    <row r="59" spans="3:24" x14ac:dyDescent="0.2">
      <c r="C59" s="6">
        <v>43</v>
      </c>
      <c r="D59" s="6" t="str">
        <f t="shared" si="0"/>
        <v>A</v>
      </c>
      <c r="E59" s="6" t="str">
        <f t="shared" si="1"/>
        <v/>
      </c>
      <c r="F59" s="6" t="str">
        <f t="shared" si="2"/>
        <v>A</v>
      </c>
      <c r="G59" s="6" cm="1">
        <f t="array" ref="G59">_xlfn.XLOOKUP(F59, {"A","A-","B+","B","C+","C","D","F"}, {100,90,85,80,75,70,60,50})</f>
        <v>100</v>
      </c>
      <c r="H59" s="6">
        <f>IF('LO16'!E50&gt;=0.85,IF('LO17'!D50&gt;=0.85,1,FALSE),FALSE)</f>
        <v>1</v>
      </c>
      <c r="I59" s="6">
        <f t="shared" si="3"/>
        <v>0</v>
      </c>
      <c r="J59" s="6">
        <f>IF(J$10&gt;1,0,IF(J$10=1,IF('Gradebook - S26 - CPE 221'!C59&gt;=3,0,1),IF('Gradebook - S26 - CPE 221'!C59&gt;=J$9,0,1)))</f>
        <v>0</v>
      </c>
      <c r="K59" s="6">
        <f>IF(K$10&gt;1,0,IF(K$10=1,IF('Gradebook - S26 - CPE 221'!D59&gt;=3,0,1),IF('Gradebook - S26 - CPE 221'!D59&gt;=K$9,0,1)))</f>
        <v>0</v>
      </c>
      <c r="L59" s="6">
        <f>IF(L$10&gt;1,0,IF(L$10=1,IF('Gradebook - S26 - CPE 221'!E59&gt;=3,0,1),IF('Gradebook - S26 - CPE 221'!E59&gt;=L$9,0,1)))</f>
        <v>0</v>
      </c>
      <c r="M59" s="6">
        <f>IF(M$10&gt;1,0,IF(M$10=1,IF('Gradebook - S26 - CPE 221'!F59&gt;=3,0,1),IF('Gradebook - S26 - CPE 221'!F59&gt;=M$9,0,1)))</f>
        <v>0</v>
      </c>
      <c r="N59" s="6">
        <f>IF(N$10&gt;1,0,IF(N$10=1,IF('Gradebook - S26 - CPE 221'!G59&gt;=3,0,1),IF('Gradebook - S26 - CPE 221'!G59&gt;=N$9,0,1)))</f>
        <v>0</v>
      </c>
      <c r="O59" s="6">
        <f>IF(O$10&gt;1,0,IF(O$10=1,IF('Gradebook - S26 - CPE 221'!H59&gt;=3,0,1),IF('Gradebook - S26 - CPE 221'!H59&gt;=O$9,0,1)))</f>
        <v>0</v>
      </c>
      <c r="P59" s="6">
        <f>IF(P$10&gt;1,0,IF(P$10=1,IF('Gradebook - S26 - CPE 221'!I59&gt;=3,0,1),IF('Gradebook - S26 - CPE 221'!I59&gt;=P$9,0,1)))</f>
        <v>0</v>
      </c>
      <c r="Q59" s="6">
        <f>IF(Q$10&gt;1,0,IF(Q$10=1,IF('Gradebook - S26 - CPE 221'!J59&gt;=3,0,1),IF('Gradebook - S26 - CPE 221'!J59&gt;=Q$9,0,1)))</f>
        <v>0</v>
      </c>
      <c r="R59" s="6">
        <f>IF(R$10&gt;1,0,IF(R$10=1,IF('Gradebook - S26 - CPE 221'!K59&gt;=3,0,1),IF('Gradebook - S26 - CPE 221'!K59&gt;=R$9,0,1)))</f>
        <v>0</v>
      </c>
      <c r="S59" s="6">
        <f>IF(S$10&gt;1,0,IF(S$10=1,IF('Gradebook - S26 - CPE 221'!L59&gt;=3,0,1),IF('Gradebook - S26 - CPE 221'!L59&gt;=S$9,0,1)))</f>
        <v>0</v>
      </c>
      <c r="T59" s="6">
        <f>IF(T$10&gt;1,0,IF(T$10=1,IF('Gradebook - S26 - CPE 221'!M59&gt;=3,0,1),IF('Gradebook - S26 - CPE 221'!M59&gt;=T$9,0,1)))</f>
        <v>0</v>
      </c>
      <c r="U59" s="6">
        <f>IF(U$10&gt;0,0,IF(U$10=0,IF('Gradebook - S26 - CPE 221'!N59&gt;=U$9,0,1)))</f>
        <v>0</v>
      </c>
      <c r="V59" s="6">
        <f>IF(V$10&gt;0,0,IF(V$10=0,IF('Gradebook - S26 - CPE 221'!O59&gt;=V$9,0,1)))</f>
        <v>0</v>
      </c>
      <c r="W59" s="6">
        <f>IF(W$10&gt;0,0,IF(W$10=0,IF('Gradebook - S26 - CPE 221'!P59&gt;=W$9,0,1)))</f>
        <v>0</v>
      </c>
      <c r="X59" s="6">
        <f>IF(X$10&gt;0,0,IF(X$10=0,IF('Gradebook - S26 - CPE 221'!Q59&gt;=X$9,0,1)))</f>
        <v>0</v>
      </c>
    </row>
    <row r="60" spans="3:24" x14ac:dyDescent="0.2">
      <c r="C60" s="6">
        <v>44</v>
      </c>
      <c r="D60" s="6" t="str">
        <f t="shared" si="0"/>
        <v>A</v>
      </c>
      <c r="E60" s="6" t="str">
        <f t="shared" si="1"/>
        <v/>
      </c>
      <c r="F60" s="6" t="str">
        <f t="shared" si="2"/>
        <v>A</v>
      </c>
      <c r="G60" s="6" cm="1">
        <f t="array" ref="G60">_xlfn.XLOOKUP(F60, {"A","A-","B+","B","C+","C","D","F"}, {100,90,85,80,75,70,60,50})</f>
        <v>100</v>
      </c>
      <c r="H60" s="6">
        <f>IF('LO16'!E51&gt;=0.85,IF('LO17'!D51&gt;=0.85,1,FALSE),FALSE)</f>
        <v>1</v>
      </c>
      <c r="I60" s="6">
        <f t="shared" si="3"/>
        <v>0</v>
      </c>
      <c r="J60" s="6">
        <f>IF(J$10&gt;1,0,IF(J$10=1,IF('Gradebook - S26 - CPE 221'!C60&gt;=3,0,1),IF('Gradebook - S26 - CPE 221'!C60&gt;=J$9,0,1)))</f>
        <v>0</v>
      </c>
      <c r="K60" s="6">
        <f>IF(K$10&gt;1,0,IF(K$10=1,IF('Gradebook - S26 - CPE 221'!D60&gt;=3,0,1),IF('Gradebook - S26 - CPE 221'!D60&gt;=K$9,0,1)))</f>
        <v>0</v>
      </c>
      <c r="L60" s="6">
        <f>IF(L$10&gt;1,0,IF(L$10=1,IF('Gradebook - S26 - CPE 221'!E60&gt;=3,0,1),IF('Gradebook - S26 - CPE 221'!E60&gt;=L$9,0,1)))</f>
        <v>0</v>
      </c>
      <c r="M60" s="6">
        <f>IF(M$10&gt;1,0,IF(M$10=1,IF('Gradebook - S26 - CPE 221'!F60&gt;=3,0,1),IF('Gradebook - S26 - CPE 221'!F60&gt;=M$9,0,1)))</f>
        <v>0</v>
      </c>
      <c r="N60" s="6">
        <f>IF(N$10&gt;1,0,IF(N$10=1,IF('Gradebook - S26 - CPE 221'!G60&gt;=3,0,1),IF('Gradebook - S26 - CPE 221'!G60&gt;=N$9,0,1)))</f>
        <v>0</v>
      </c>
      <c r="O60" s="6">
        <f>IF(O$10&gt;1,0,IF(O$10=1,IF('Gradebook - S26 - CPE 221'!H60&gt;=3,0,1),IF('Gradebook - S26 - CPE 221'!H60&gt;=O$9,0,1)))</f>
        <v>0</v>
      </c>
      <c r="P60" s="6">
        <f>IF(P$10&gt;1,0,IF(P$10=1,IF('Gradebook - S26 - CPE 221'!I60&gt;=3,0,1),IF('Gradebook - S26 - CPE 221'!I60&gt;=P$9,0,1)))</f>
        <v>0</v>
      </c>
      <c r="Q60" s="6">
        <f>IF(Q$10&gt;1,0,IF(Q$10=1,IF('Gradebook - S26 - CPE 221'!J60&gt;=3,0,1),IF('Gradebook - S26 - CPE 221'!J60&gt;=Q$9,0,1)))</f>
        <v>0</v>
      </c>
      <c r="R60" s="6">
        <f>IF(R$10&gt;1,0,IF(R$10=1,IF('Gradebook - S26 - CPE 221'!K60&gt;=3,0,1),IF('Gradebook - S26 - CPE 221'!K60&gt;=R$9,0,1)))</f>
        <v>0</v>
      </c>
      <c r="S60" s="6">
        <f>IF(S$10&gt;1,0,IF(S$10=1,IF('Gradebook - S26 - CPE 221'!L60&gt;=3,0,1),IF('Gradebook - S26 - CPE 221'!L60&gt;=S$9,0,1)))</f>
        <v>0</v>
      </c>
      <c r="T60" s="6">
        <f>IF(T$10&gt;1,0,IF(T$10=1,IF('Gradebook - S26 - CPE 221'!M60&gt;=3,0,1),IF('Gradebook - S26 - CPE 221'!M60&gt;=T$9,0,1)))</f>
        <v>0</v>
      </c>
      <c r="U60" s="6">
        <f>IF(U$10&gt;0,0,IF(U$10=0,IF('Gradebook - S26 - CPE 221'!N60&gt;=U$9,0,1)))</f>
        <v>0</v>
      </c>
      <c r="V60" s="6">
        <f>IF(V$10&gt;0,0,IF(V$10=0,IF('Gradebook - S26 - CPE 221'!O60&gt;=V$9,0,1)))</f>
        <v>0</v>
      </c>
      <c r="W60" s="6">
        <f>IF(W$10&gt;0,0,IF(W$10=0,IF('Gradebook - S26 - CPE 221'!P60&gt;=W$9,0,1)))</f>
        <v>0</v>
      </c>
      <c r="X60" s="6">
        <f>IF(X$10&gt;0,0,IF(X$10=0,IF('Gradebook - S26 - CPE 221'!Q60&gt;=X$9,0,1)))</f>
        <v>0</v>
      </c>
    </row>
    <row r="61" spans="3:24" x14ac:dyDescent="0.2">
      <c r="C61" s="6">
        <v>45</v>
      </c>
      <c r="D61" s="6" t="str">
        <f t="shared" si="0"/>
        <v>A</v>
      </c>
      <c r="E61" s="6" t="str">
        <f t="shared" si="1"/>
        <v/>
      </c>
      <c r="F61" s="6" t="str">
        <f t="shared" si="2"/>
        <v>A</v>
      </c>
      <c r="G61" s="6" cm="1">
        <f t="array" ref="G61">_xlfn.XLOOKUP(F61, {"A","A-","B+","B","C+","C","D","F"}, {100,90,85,80,75,70,60,50})</f>
        <v>100</v>
      </c>
      <c r="H61" s="6">
        <f>IF('LO16'!E52&gt;=0.85,IF('LO17'!D52&gt;=0.85,1,FALSE),FALSE)</f>
        <v>1</v>
      </c>
      <c r="I61" s="6">
        <f t="shared" si="3"/>
        <v>0</v>
      </c>
      <c r="J61" s="6">
        <f>IF(J$10&gt;1,0,IF(J$10=1,IF('Gradebook - S26 - CPE 221'!C61&gt;=3,0,1),IF('Gradebook - S26 - CPE 221'!C61&gt;=J$9,0,1)))</f>
        <v>0</v>
      </c>
      <c r="K61" s="6">
        <f>IF(K$10&gt;1,0,IF(K$10=1,IF('Gradebook - S26 - CPE 221'!D61&gt;=3,0,1),IF('Gradebook - S26 - CPE 221'!D61&gt;=K$9,0,1)))</f>
        <v>0</v>
      </c>
      <c r="L61" s="6">
        <f>IF(L$10&gt;1,0,IF(L$10=1,IF('Gradebook - S26 - CPE 221'!E61&gt;=3,0,1),IF('Gradebook - S26 - CPE 221'!E61&gt;=L$9,0,1)))</f>
        <v>0</v>
      </c>
      <c r="M61" s="6">
        <f>IF(M$10&gt;1,0,IF(M$10=1,IF('Gradebook - S26 - CPE 221'!F61&gt;=3,0,1),IF('Gradebook - S26 - CPE 221'!F61&gt;=M$9,0,1)))</f>
        <v>0</v>
      </c>
      <c r="N61" s="6">
        <f>IF(N$10&gt;1,0,IF(N$10=1,IF('Gradebook - S26 - CPE 221'!G61&gt;=3,0,1),IF('Gradebook - S26 - CPE 221'!G61&gt;=N$9,0,1)))</f>
        <v>0</v>
      </c>
      <c r="O61" s="6">
        <f>IF(O$10&gt;1,0,IF(O$10=1,IF('Gradebook - S26 - CPE 221'!H61&gt;=3,0,1),IF('Gradebook - S26 - CPE 221'!H61&gt;=O$9,0,1)))</f>
        <v>0</v>
      </c>
      <c r="P61" s="6">
        <f>IF(P$10&gt;1,0,IF(P$10=1,IF('Gradebook - S26 - CPE 221'!I61&gt;=3,0,1),IF('Gradebook - S26 - CPE 221'!I61&gt;=P$9,0,1)))</f>
        <v>0</v>
      </c>
      <c r="Q61" s="6">
        <f>IF(Q$10&gt;1,0,IF(Q$10=1,IF('Gradebook - S26 - CPE 221'!J61&gt;=3,0,1),IF('Gradebook - S26 - CPE 221'!J61&gt;=Q$9,0,1)))</f>
        <v>0</v>
      </c>
      <c r="R61" s="6">
        <f>IF(R$10&gt;1,0,IF(R$10=1,IF('Gradebook - S26 - CPE 221'!K61&gt;=3,0,1),IF('Gradebook - S26 - CPE 221'!K61&gt;=R$9,0,1)))</f>
        <v>0</v>
      </c>
      <c r="S61" s="6">
        <f>IF(S$10&gt;1,0,IF(S$10=1,IF('Gradebook - S26 - CPE 221'!L61&gt;=3,0,1),IF('Gradebook - S26 - CPE 221'!L61&gt;=S$9,0,1)))</f>
        <v>0</v>
      </c>
      <c r="T61" s="6">
        <f>IF(T$10&gt;1,0,IF(T$10=1,IF('Gradebook - S26 - CPE 221'!M61&gt;=3,0,1),IF('Gradebook - S26 - CPE 221'!M61&gt;=T$9,0,1)))</f>
        <v>0</v>
      </c>
      <c r="U61" s="6">
        <f>IF(U$10&gt;0,0,IF(U$10=0,IF('Gradebook - S26 - CPE 221'!N61&gt;=U$9,0,1)))</f>
        <v>0</v>
      </c>
      <c r="V61" s="6">
        <f>IF(V$10&gt;0,0,IF(V$10=0,IF('Gradebook - S26 - CPE 221'!O61&gt;=V$9,0,1)))</f>
        <v>0</v>
      </c>
      <c r="W61" s="6">
        <f>IF(W$10&gt;0,0,IF(W$10=0,IF('Gradebook - S26 - CPE 221'!P61&gt;=W$9,0,1)))</f>
        <v>0</v>
      </c>
      <c r="X61" s="6">
        <f>IF(X$10&gt;0,0,IF(X$10=0,IF('Gradebook - S26 - CPE 221'!Q61&gt;=X$9,0,1)))</f>
        <v>0</v>
      </c>
    </row>
    <row r="62" spans="3:24" x14ac:dyDescent="0.2">
      <c r="C62" s="6">
        <v>46</v>
      </c>
      <c r="D62" s="6" t="str">
        <f t="shared" si="0"/>
        <v>A</v>
      </c>
      <c r="E62" s="6" t="str">
        <f t="shared" si="1"/>
        <v/>
      </c>
      <c r="F62" s="6" t="str">
        <f t="shared" si="2"/>
        <v>A</v>
      </c>
      <c r="G62" s="6" cm="1">
        <f t="array" ref="G62">_xlfn.XLOOKUP(F62, {"A","A-","B+","B","C+","C","D","F"}, {100,90,85,80,75,70,60,50})</f>
        <v>100</v>
      </c>
      <c r="H62" s="6">
        <f>IF('LO16'!E53&gt;=0.85,IF('LO17'!D53&gt;=0.85,1,FALSE),FALSE)</f>
        <v>1</v>
      </c>
      <c r="I62" s="6">
        <f t="shared" si="3"/>
        <v>0</v>
      </c>
      <c r="J62" s="6">
        <f>IF(J$10&gt;1,0,IF(J$10=1,IF('Gradebook - S26 - CPE 221'!C62&gt;=3,0,1),IF('Gradebook - S26 - CPE 221'!C62&gt;=J$9,0,1)))</f>
        <v>0</v>
      </c>
      <c r="K62" s="6">
        <f>IF(K$10&gt;1,0,IF(K$10=1,IF('Gradebook - S26 - CPE 221'!D62&gt;=3,0,1),IF('Gradebook - S26 - CPE 221'!D62&gt;=K$9,0,1)))</f>
        <v>0</v>
      </c>
      <c r="L62" s="6">
        <f>IF(L$10&gt;1,0,IF(L$10=1,IF('Gradebook - S26 - CPE 221'!E62&gt;=3,0,1),IF('Gradebook - S26 - CPE 221'!E62&gt;=L$9,0,1)))</f>
        <v>0</v>
      </c>
      <c r="M62" s="6">
        <f>IF(M$10&gt;1,0,IF(M$10=1,IF('Gradebook - S26 - CPE 221'!F62&gt;=3,0,1),IF('Gradebook - S26 - CPE 221'!F62&gt;=M$9,0,1)))</f>
        <v>0</v>
      </c>
      <c r="N62" s="6">
        <f>IF(N$10&gt;1,0,IF(N$10=1,IF('Gradebook - S26 - CPE 221'!G62&gt;=3,0,1),IF('Gradebook - S26 - CPE 221'!G62&gt;=N$9,0,1)))</f>
        <v>0</v>
      </c>
      <c r="O62" s="6">
        <f>IF(O$10&gt;1,0,IF(O$10=1,IF('Gradebook - S26 - CPE 221'!H62&gt;=3,0,1),IF('Gradebook - S26 - CPE 221'!H62&gt;=O$9,0,1)))</f>
        <v>0</v>
      </c>
      <c r="P62" s="6">
        <f>IF(P$10&gt;1,0,IF(P$10=1,IF('Gradebook - S26 - CPE 221'!I62&gt;=3,0,1),IF('Gradebook - S26 - CPE 221'!I62&gt;=P$9,0,1)))</f>
        <v>0</v>
      </c>
      <c r="Q62" s="6">
        <f>IF(Q$10&gt;1,0,IF(Q$10=1,IF('Gradebook - S26 - CPE 221'!J62&gt;=3,0,1),IF('Gradebook - S26 - CPE 221'!J62&gt;=Q$9,0,1)))</f>
        <v>0</v>
      </c>
      <c r="R62" s="6">
        <f>IF(R$10&gt;1,0,IF(R$10=1,IF('Gradebook - S26 - CPE 221'!K62&gt;=3,0,1),IF('Gradebook - S26 - CPE 221'!K62&gt;=R$9,0,1)))</f>
        <v>0</v>
      </c>
      <c r="S62" s="6">
        <f>IF(S$10&gt;1,0,IF(S$10=1,IF('Gradebook - S26 - CPE 221'!L62&gt;=3,0,1),IF('Gradebook - S26 - CPE 221'!L62&gt;=S$9,0,1)))</f>
        <v>0</v>
      </c>
      <c r="T62" s="6">
        <f>IF(T$10&gt;1,0,IF(T$10=1,IF('Gradebook - S26 - CPE 221'!M62&gt;=3,0,1),IF('Gradebook - S26 - CPE 221'!M62&gt;=T$9,0,1)))</f>
        <v>0</v>
      </c>
      <c r="U62" s="6">
        <f>IF(U$10&gt;0,0,IF(U$10=0,IF('Gradebook - S26 - CPE 221'!N62&gt;=U$9,0,1)))</f>
        <v>0</v>
      </c>
      <c r="V62" s="6">
        <f>IF(V$10&gt;0,0,IF(V$10=0,IF('Gradebook - S26 - CPE 221'!O62&gt;=V$9,0,1)))</f>
        <v>0</v>
      </c>
      <c r="W62" s="6">
        <f>IF(W$10&gt;0,0,IF(W$10=0,IF('Gradebook - S26 - CPE 221'!P62&gt;=W$9,0,1)))</f>
        <v>0</v>
      </c>
      <c r="X62" s="6">
        <f>IF(X$10&gt;0,0,IF(X$10=0,IF('Gradebook - S26 - CPE 221'!Q62&gt;=X$9,0,1)))</f>
        <v>0</v>
      </c>
    </row>
    <row r="63" spans="3:24" x14ac:dyDescent="0.2">
      <c r="C63" s="6">
        <v>47</v>
      </c>
      <c r="D63" s="6" t="str">
        <f t="shared" si="0"/>
        <v>A</v>
      </c>
      <c r="E63" s="6" t="str">
        <f t="shared" si="1"/>
        <v/>
      </c>
      <c r="F63" s="6" t="str">
        <f t="shared" si="2"/>
        <v>A</v>
      </c>
      <c r="G63" s="6" cm="1">
        <f t="array" ref="G63">_xlfn.XLOOKUP(F63, {"A","A-","B+","B","C+","C","D","F"}, {100,90,85,80,75,70,60,50})</f>
        <v>100</v>
      </c>
      <c r="H63" s="6">
        <f>IF('LO16'!E54&gt;=0.85,IF('LO17'!D54&gt;=0.85,1,FALSE),FALSE)</f>
        <v>1</v>
      </c>
      <c r="I63" s="6">
        <f t="shared" si="3"/>
        <v>0</v>
      </c>
      <c r="J63" s="6">
        <f>IF(J$10&gt;1,0,IF(J$10=1,IF('Gradebook - S26 - CPE 221'!C63&gt;=3,0,1),IF('Gradebook - S26 - CPE 221'!C63&gt;=J$9,0,1)))</f>
        <v>0</v>
      </c>
      <c r="K63" s="6">
        <f>IF(K$10&gt;1,0,IF(K$10=1,IF('Gradebook - S26 - CPE 221'!D63&gt;=3,0,1),IF('Gradebook - S26 - CPE 221'!D63&gt;=K$9,0,1)))</f>
        <v>0</v>
      </c>
      <c r="L63" s="6">
        <f>IF(L$10&gt;1,0,IF(L$10=1,IF('Gradebook - S26 - CPE 221'!E63&gt;=3,0,1),IF('Gradebook - S26 - CPE 221'!E63&gt;=L$9,0,1)))</f>
        <v>0</v>
      </c>
      <c r="M63" s="6">
        <f>IF(M$10&gt;1,0,IF(M$10=1,IF('Gradebook - S26 - CPE 221'!F63&gt;=3,0,1),IF('Gradebook - S26 - CPE 221'!F63&gt;=M$9,0,1)))</f>
        <v>0</v>
      </c>
      <c r="N63" s="6">
        <f>IF(N$10&gt;1,0,IF(N$10=1,IF('Gradebook - S26 - CPE 221'!G63&gt;=3,0,1),IF('Gradebook - S26 - CPE 221'!G63&gt;=N$9,0,1)))</f>
        <v>0</v>
      </c>
      <c r="O63" s="6">
        <f>IF(O$10&gt;1,0,IF(O$10=1,IF('Gradebook - S26 - CPE 221'!H63&gt;=3,0,1),IF('Gradebook - S26 - CPE 221'!H63&gt;=O$9,0,1)))</f>
        <v>0</v>
      </c>
      <c r="P63" s="6">
        <f>IF(P$10&gt;1,0,IF(P$10=1,IF('Gradebook - S26 - CPE 221'!I63&gt;=3,0,1),IF('Gradebook - S26 - CPE 221'!I63&gt;=P$9,0,1)))</f>
        <v>0</v>
      </c>
      <c r="Q63" s="6">
        <f>IF(Q$10&gt;1,0,IF(Q$10=1,IF('Gradebook - S26 - CPE 221'!J63&gt;=3,0,1),IF('Gradebook - S26 - CPE 221'!J63&gt;=Q$9,0,1)))</f>
        <v>0</v>
      </c>
      <c r="R63" s="6">
        <f>IF(R$10&gt;1,0,IF(R$10=1,IF('Gradebook - S26 - CPE 221'!K63&gt;=3,0,1),IF('Gradebook - S26 - CPE 221'!K63&gt;=R$9,0,1)))</f>
        <v>0</v>
      </c>
      <c r="S63" s="6">
        <f>IF(S$10&gt;1,0,IF(S$10=1,IF('Gradebook - S26 - CPE 221'!L63&gt;=3,0,1),IF('Gradebook - S26 - CPE 221'!L63&gt;=S$9,0,1)))</f>
        <v>0</v>
      </c>
      <c r="T63" s="6">
        <f>IF(T$10&gt;1,0,IF(T$10=1,IF('Gradebook - S26 - CPE 221'!M63&gt;=3,0,1),IF('Gradebook - S26 - CPE 221'!M63&gt;=T$9,0,1)))</f>
        <v>0</v>
      </c>
      <c r="U63" s="6">
        <f>IF(U$10&gt;0,0,IF(U$10=0,IF('Gradebook - S26 - CPE 221'!N63&gt;=U$9,0,1)))</f>
        <v>0</v>
      </c>
      <c r="V63" s="6">
        <f>IF(V$10&gt;0,0,IF(V$10=0,IF('Gradebook - S26 - CPE 221'!O63&gt;=V$9,0,1)))</f>
        <v>0</v>
      </c>
      <c r="W63" s="6">
        <f>IF(W$10&gt;0,0,IF(W$10=0,IF('Gradebook - S26 - CPE 221'!P63&gt;=W$9,0,1)))</f>
        <v>0</v>
      </c>
      <c r="X63" s="6">
        <f>IF(X$10&gt;0,0,IF(X$10=0,IF('Gradebook - S26 - CPE 221'!Q63&gt;=X$9,0,1)))</f>
        <v>0</v>
      </c>
    </row>
    <row r="64" spans="3:24" x14ac:dyDescent="0.2">
      <c r="C64" s="6">
        <v>48</v>
      </c>
      <c r="D64" s="6" t="str">
        <f t="shared" si="0"/>
        <v>A</v>
      </c>
      <c r="E64" s="6" t="str">
        <f t="shared" si="1"/>
        <v/>
      </c>
      <c r="F64" s="6" t="str">
        <f t="shared" si="2"/>
        <v>A</v>
      </c>
      <c r="G64" s="6" cm="1">
        <f t="array" ref="G64">_xlfn.XLOOKUP(F64, {"A","A-","B+","B","C+","C","D","F"}, {100,90,85,80,75,70,60,50})</f>
        <v>100</v>
      </c>
      <c r="H64" s="6">
        <f>IF('LO16'!E55&gt;=0.85,IF('LO17'!D55&gt;=0.85,1,FALSE),FALSE)</f>
        <v>1</v>
      </c>
      <c r="I64" s="6">
        <f t="shared" si="3"/>
        <v>0</v>
      </c>
      <c r="J64" s="6">
        <f>IF(J$10&gt;1,0,IF(J$10=1,IF('Gradebook - S26 - CPE 221'!C64&gt;=3,0,1),IF('Gradebook - S26 - CPE 221'!C64&gt;=J$9,0,1)))</f>
        <v>0</v>
      </c>
      <c r="K64" s="6">
        <f>IF(K$10&gt;1,0,IF(K$10=1,IF('Gradebook - S26 - CPE 221'!D64&gt;=3,0,1),IF('Gradebook - S26 - CPE 221'!D64&gt;=K$9,0,1)))</f>
        <v>0</v>
      </c>
      <c r="L64" s="6">
        <f>IF(L$10&gt;1,0,IF(L$10=1,IF('Gradebook - S26 - CPE 221'!E64&gt;=3,0,1),IF('Gradebook - S26 - CPE 221'!E64&gt;=L$9,0,1)))</f>
        <v>0</v>
      </c>
      <c r="M64" s="6">
        <f>IF(M$10&gt;1,0,IF(M$10=1,IF('Gradebook - S26 - CPE 221'!F64&gt;=3,0,1),IF('Gradebook - S26 - CPE 221'!F64&gt;=M$9,0,1)))</f>
        <v>0</v>
      </c>
      <c r="N64" s="6">
        <f>IF(N$10&gt;1,0,IF(N$10=1,IF('Gradebook - S26 - CPE 221'!G64&gt;=3,0,1),IF('Gradebook - S26 - CPE 221'!G64&gt;=N$9,0,1)))</f>
        <v>0</v>
      </c>
      <c r="O64" s="6">
        <f>IF(O$10&gt;1,0,IF(O$10=1,IF('Gradebook - S26 - CPE 221'!H64&gt;=3,0,1),IF('Gradebook - S26 - CPE 221'!H64&gt;=O$9,0,1)))</f>
        <v>0</v>
      </c>
      <c r="P64" s="6">
        <f>IF(P$10&gt;1,0,IF(P$10=1,IF('Gradebook - S26 - CPE 221'!I64&gt;=3,0,1),IF('Gradebook - S26 - CPE 221'!I64&gt;=P$9,0,1)))</f>
        <v>0</v>
      </c>
      <c r="Q64" s="6">
        <f>IF(Q$10&gt;1,0,IF(Q$10=1,IF('Gradebook - S26 - CPE 221'!J64&gt;=3,0,1),IF('Gradebook - S26 - CPE 221'!J64&gt;=Q$9,0,1)))</f>
        <v>0</v>
      </c>
      <c r="R64" s="6">
        <f>IF(R$10&gt;1,0,IF(R$10=1,IF('Gradebook - S26 - CPE 221'!K64&gt;=3,0,1),IF('Gradebook - S26 - CPE 221'!K64&gt;=R$9,0,1)))</f>
        <v>0</v>
      </c>
      <c r="S64" s="6">
        <f>IF(S$10&gt;1,0,IF(S$10=1,IF('Gradebook - S26 - CPE 221'!L64&gt;=3,0,1),IF('Gradebook - S26 - CPE 221'!L64&gt;=S$9,0,1)))</f>
        <v>0</v>
      </c>
      <c r="T64" s="6">
        <f>IF(T$10&gt;1,0,IF(T$10=1,IF('Gradebook - S26 - CPE 221'!M64&gt;=3,0,1),IF('Gradebook - S26 - CPE 221'!M64&gt;=T$9,0,1)))</f>
        <v>0</v>
      </c>
      <c r="U64" s="6">
        <f>IF(U$10&gt;0,0,IF(U$10=0,IF('Gradebook - S26 - CPE 221'!N64&gt;=U$9,0,1)))</f>
        <v>0</v>
      </c>
      <c r="V64" s="6">
        <f>IF(V$10&gt;0,0,IF(V$10=0,IF('Gradebook - S26 - CPE 221'!O64&gt;=V$9,0,1)))</f>
        <v>0</v>
      </c>
      <c r="W64" s="6">
        <f>IF(W$10&gt;0,0,IF(W$10=0,IF('Gradebook - S26 - CPE 221'!P64&gt;=W$9,0,1)))</f>
        <v>0</v>
      </c>
      <c r="X64" s="6">
        <f>IF(X$10&gt;0,0,IF(X$10=0,IF('Gradebook - S26 - CPE 221'!Q64&gt;=X$9,0,1)))</f>
        <v>0</v>
      </c>
    </row>
    <row r="65" spans="3:24" x14ac:dyDescent="0.2">
      <c r="C65" s="6">
        <v>49</v>
      </c>
      <c r="D65" s="6" t="str">
        <f t="shared" si="0"/>
        <v>A</v>
      </c>
      <c r="E65" s="6" t="str">
        <f t="shared" si="1"/>
        <v/>
      </c>
      <c r="F65" s="6" t="str">
        <f t="shared" si="2"/>
        <v>A</v>
      </c>
      <c r="G65" s="6" cm="1">
        <f t="array" ref="G65">_xlfn.XLOOKUP(F65, {"A","A-","B+","B","C+","C","D","F"}, {100,90,85,80,75,70,60,50})</f>
        <v>100</v>
      </c>
      <c r="H65" s="6">
        <f>IF('LO16'!E56&gt;=0.85,IF('LO17'!D56&gt;=0.85,1,FALSE),FALSE)</f>
        <v>1</v>
      </c>
      <c r="I65" s="6">
        <f t="shared" si="3"/>
        <v>0</v>
      </c>
      <c r="J65" s="6">
        <f>IF(J$10&gt;1,0,IF(J$10=1,IF('Gradebook - S26 - CPE 221'!C65&gt;=3,0,1),IF('Gradebook - S26 - CPE 221'!C65&gt;=J$9,0,1)))</f>
        <v>0</v>
      </c>
      <c r="K65" s="6">
        <f>IF(K$10&gt;1,0,IF(K$10=1,IF('Gradebook - S26 - CPE 221'!D65&gt;=3,0,1),IF('Gradebook - S26 - CPE 221'!D65&gt;=K$9,0,1)))</f>
        <v>0</v>
      </c>
      <c r="L65" s="6">
        <f>IF(L$10&gt;1,0,IF(L$10=1,IF('Gradebook - S26 - CPE 221'!E65&gt;=3,0,1),IF('Gradebook - S26 - CPE 221'!E65&gt;=L$9,0,1)))</f>
        <v>0</v>
      </c>
      <c r="M65" s="6">
        <f>IF(M$10&gt;1,0,IF(M$10=1,IF('Gradebook - S26 - CPE 221'!F65&gt;=3,0,1),IF('Gradebook - S26 - CPE 221'!F65&gt;=M$9,0,1)))</f>
        <v>0</v>
      </c>
      <c r="N65" s="6">
        <f>IF(N$10&gt;1,0,IF(N$10=1,IF('Gradebook - S26 - CPE 221'!G65&gt;=3,0,1),IF('Gradebook - S26 - CPE 221'!G65&gt;=N$9,0,1)))</f>
        <v>0</v>
      </c>
      <c r="O65" s="6">
        <f>IF(O$10&gt;1,0,IF(O$10=1,IF('Gradebook - S26 - CPE 221'!H65&gt;=3,0,1),IF('Gradebook - S26 - CPE 221'!H65&gt;=O$9,0,1)))</f>
        <v>0</v>
      </c>
      <c r="P65" s="6">
        <f>IF(P$10&gt;1,0,IF(P$10=1,IF('Gradebook - S26 - CPE 221'!I65&gt;=3,0,1),IF('Gradebook - S26 - CPE 221'!I65&gt;=P$9,0,1)))</f>
        <v>0</v>
      </c>
      <c r="Q65" s="6">
        <f>IF(Q$10&gt;1,0,IF(Q$10=1,IF('Gradebook - S26 - CPE 221'!J65&gt;=3,0,1),IF('Gradebook - S26 - CPE 221'!J65&gt;=Q$9,0,1)))</f>
        <v>0</v>
      </c>
      <c r="R65" s="6">
        <f>IF(R$10&gt;1,0,IF(R$10=1,IF('Gradebook - S26 - CPE 221'!K65&gt;=3,0,1),IF('Gradebook - S26 - CPE 221'!K65&gt;=R$9,0,1)))</f>
        <v>0</v>
      </c>
      <c r="S65" s="6">
        <f>IF(S$10&gt;1,0,IF(S$10=1,IF('Gradebook - S26 - CPE 221'!L65&gt;=3,0,1),IF('Gradebook - S26 - CPE 221'!L65&gt;=S$9,0,1)))</f>
        <v>0</v>
      </c>
      <c r="T65" s="6">
        <f>IF(T$10&gt;1,0,IF(T$10=1,IF('Gradebook - S26 - CPE 221'!M65&gt;=3,0,1),IF('Gradebook - S26 - CPE 221'!M65&gt;=T$9,0,1)))</f>
        <v>0</v>
      </c>
      <c r="U65" s="6">
        <f>IF(U$10&gt;0,0,IF(U$10=0,IF('Gradebook - S26 - CPE 221'!N65&gt;=U$9,0,1)))</f>
        <v>0</v>
      </c>
      <c r="V65" s="6">
        <f>IF(V$10&gt;0,0,IF(V$10=0,IF('Gradebook - S26 - CPE 221'!O65&gt;=V$9,0,1)))</f>
        <v>0</v>
      </c>
      <c r="W65" s="6">
        <f>IF(W$10&gt;0,0,IF(W$10=0,IF('Gradebook - S26 - CPE 221'!P65&gt;=W$9,0,1)))</f>
        <v>0</v>
      </c>
      <c r="X65" s="6">
        <f>IF(X$10&gt;0,0,IF(X$10=0,IF('Gradebook - S26 - CPE 221'!Q65&gt;=X$9,0,1)))</f>
        <v>0</v>
      </c>
    </row>
    <row r="66" spans="3:24" x14ac:dyDescent="0.2">
      <c r="C66" s="6">
        <v>50</v>
      </c>
      <c r="D66" s="6" t="str">
        <f t="shared" si="0"/>
        <v>A</v>
      </c>
      <c r="E66" s="6" t="str">
        <f t="shared" si="1"/>
        <v/>
      </c>
      <c r="F66" s="6" t="str">
        <f t="shared" si="2"/>
        <v>A</v>
      </c>
      <c r="G66" s="6" cm="1">
        <f t="array" ref="G66">_xlfn.XLOOKUP(F66, {"A","A-","B+","B","C+","C","D","F"}, {100,90,85,80,75,70,60,50})</f>
        <v>100</v>
      </c>
      <c r="H66" s="6">
        <f>IF('LO16'!E57&gt;=0.85,IF('LO17'!D57&gt;=0.85,1,FALSE),FALSE)</f>
        <v>1</v>
      </c>
      <c r="I66" s="6">
        <f t="shared" si="3"/>
        <v>0</v>
      </c>
      <c r="J66" s="6">
        <f>IF(J$10&gt;1,0,IF(J$10=1,IF('Gradebook - S26 - CPE 221'!C66&gt;=3,0,1),IF('Gradebook - S26 - CPE 221'!C66&gt;=J$9,0,1)))</f>
        <v>0</v>
      </c>
      <c r="K66" s="6">
        <f>IF(K$10&gt;1,0,IF(K$10=1,IF('Gradebook - S26 - CPE 221'!D66&gt;=3,0,1),IF('Gradebook - S26 - CPE 221'!D66&gt;=K$9,0,1)))</f>
        <v>0</v>
      </c>
      <c r="L66" s="6">
        <f>IF(L$10&gt;1,0,IF(L$10=1,IF('Gradebook - S26 - CPE 221'!E66&gt;=3,0,1),IF('Gradebook - S26 - CPE 221'!E66&gt;=L$9,0,1)))</f>
        <v>0</v>
      </c>
      <c r="M66" s="6">
        <f>IF(M$10&gt;1,0,IF(M$10=1,IF('Gradebook - S26 - CPE 221'!F66&gt;=3,0,1),IF('Gradebook - S26 - CPE 221'!F66&gt;=M$9,0,1)))</f>
        <v>0</v>
      </c>
      <c r="N66" s="6">
        <f>IF(N$10&gt;1,0,IF(N$10=1,IF('Gradebook - S26 - CPE 221'!G66&gt;=3,0,1),IF('Gradebook - S26 - CPE 221'!G66&gt;=N$9,0,1)))</f>
        <v>0</v>
      </c>
      <c r="O66" s="6">
        <f>IF(O$10&gt;1,0,IF(O$10=1,IF('Gradebook - S26 - CPE 221'!H66&gt;=3,0,1),IF('Gradebook - S26 - CPE 221'!H66&gt;=O$9,0,1)))</f>
        <v>0</v>
      </c>
      <c r="P66" s="6">
        <f>IF(P$10&gt;1,0,IF(P$10=1,IF('Gradebook - S26 - CPE 221'!I66&gt;=3,0,1),IF('Gradebook - S26 - CPE 221'!I66&gt;=P$9,0,1)))</f>
        <v>0</v>
      </c>
      <c r="Q66" s="6">
        <f>IF(Q$10&gt;1,0,IF(Q$10=1,IF('Gradebook - S26 - CPE 221'!J66&gt;=3,0,1),IF('Gradebook - S26 - CPE 221'!J66&gt;=Q$9,0,1)))</f>
        <v>0</v>
      </c>
      <c r="R66" s="6">
        <f>IF(R$10&gt;1,0,IF(R$10=1,IF('Gradebook - S26 - CPE 221'!K66&gt;=3,0,1),IF('Gradebook - S26 - CPE 221'!K66&gt;=R$9,0,1)))</f>
        <v>0</v>
      </c>
      <c r="S66" s="6">
        <f>IF(S$10&gt;1,0,IF(S$10=1,IF('Gradebook - S26 - CPE 221'!L66&gt;=3,0,1),IF('Gradebook - S26 - CPE 221'!L66&gt;=S$9,0,1)))</f>
        <v>0</v>
      </c>
      <c r="T66" s="6">
        <f>IF(T$10&gt;1,0,IF(T$10=1,IF('Gradebook - S26 - CPE 221'!M66&gt;=3,0,1),IF('Gradebook - S26 - CPE 221'!M66&gt;=T$9,0,1)))</f>
        <v>0</v>
      </c>
      <c r="U66" s="6">
        <f>IF(U$10&gt;0,0,IF(U$10=0,IF('Gradebook - S26 - CPE 221'!N66&gt;=U$9,0,1)))</f>
        <v>0</v>
      </c>
      <c r="V66" s="6">
        <f>IF(V$10&gt;0,0,IF(V$10=0,IF('Gradebook - S26 - CPE 221'!O66&gt;=V$9,0,1)))</f>
        <v>0</v>
      </c>
      <c r="W66" s="6">
        <f>IF(W$10&gt;0,0,IF(W$10=0,IF('Gradebook - S26 - CPE 221'!P66&gt;=W$9,0,1)))</f>
        <v>0</v>
      </c>
      <c r="X66" s="6">
        <f>IF(X$10&gt;0,0,IF(X$10=0,IF('Gradebook - S26 - CPE 221'!Q66&gt;=X$9,0,1)))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Gradebook - S26 - CPE 221</vt:lpstr>
      <vt:lpstr>LO16</vt:lpstr>
      <vt:lpstr>LO17</vt:lpstr>
      <vt:lpstr>Letter Grade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Corson, Elizabeth R</dc:creator>
  <cp:keywords/>
  <dc:description/>
  <cp:lastModifiedBy>Corson, Elizabeth R</cp:lastModifiedBy>
  <cp:revision/>
  <cp:lastPrinted>2025-12-11T21:16:21Z</cp:lastPrinted>
  <dcterms:created xsi:type="dcterms:W3CDTF">2025-09-19T20:23:47Z</dcterms:created>
  <dcterms:modified xsi:type="dcterms:W3CDTF">2026-06-16T19:53:54Z</dcterms:modified>
  <cp:category/>
  <cp:contentStatus/>
</cp:coreProperties>
</file>